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1" l="1"/>
  <c r="R66" i="1" s="1"/>
  <c r="M66" i="1"/>
  <c r="N66" i="1" s="1"/>
  <c r="R65" i="1"/>
  <c r="Q65" i="1"/>
  <c r="R64" i="1"/>
  <c r="Q64" i="1"/>
  <c r="O65" i="1"/>
  <c r="N65" i="1"/>
  <c r="O64" i="1"/>
  <c r="N64" i="1"/>
  <c r="L66" i="1"/>
  <c r="L65" i="1"/>
  <c r="L64" i="1"/>
  <c r="K64" i="1"/>
  <c r="J66" i="1"/>
  <c r="K66" i="1" s="1"/>
  <c r="K65" i="1"/>
  <c r="P65" i="1"/>
  <c r="P64" i="1"/>
  <c r="M65" i="1"/>
  <c r="M64" i="1"/>
  <c r="J69" i="1"/>
  <c r="J68" i="1"/>
  <c r="J65" i="1"/>
  <c r="J64" i="1"/>
  <c r="R62" i="1"/>
  <c r="Q62" i="1" s="1"/>
  <c r="O62" i="1"/>
  <c r="N62" i="1" s="1"/>
  <c r="L62" i="1"/>
  <c r="K62" i="1"/>
  <c r="I62" i="1"/>
  <c r="R61" i="1"/>
  <c r="Q61" i="1"/>
  <c r="O61" i="1"/>
  <c r="N61" i="1"/>
  <c r="L61" i="1"/>
  <c r="K61" i="1" s="1"/>
  <c r="I61" i="1"/>
  <c r="R60" i="1"/>
  <c r="Q60" i="1" s="1"/>
  <c r="O60" i="1"/>
  <c r="N60" i="1" s="1"/>
  <c r="L60" i="1"/>
  <c r="K60" i="1"/>
  <c r="I60" i="1"/>
  <c r="R59" i="1"/>
  <c r="Q59" i="1"/>
  <c r="O59" i="1"/>
  <c r="N59" i="1"/>
  <c r="L59" i="1"/>
  <c r="K59" i="1" s="1"/>
  <c r="I59" i="1"/>
  <c r="R58" i="1"/>
  <c r="Q58" i="1" s="1"/>
  <c r="O58" i="1"/>
  <c r="N58" i="1" s="1"/>
  <c r="L58" i="1"/>
  <c r="K58" i="1"/>
  <c r="I58" i="1"/>
  <c r="R57" i="1"/>
  <c r="Q57" i="1"/>
  <c r="O57" i="1"/>
  <c r="N57" i="1"/>
  <c r="L57" i="1"/>
  <c r="K57" i="1" s="1"/>
  <c r="I57" i="1"/>
  <c r="R56" i="1"/>
  <c r="Q56" i="1" s="1"/>
  <c r="O56" i="1"/>
  <c r="N56" i="1" s="1"/>
  <c r="L56" i="1"/>
  <c r="K56" i="1"/>
  <c r="I56" i="1"/>
  <c r="R55" i="1"/>
  <c r="Q55" i="1"/>
  <c r="O55" i="1"/>
  <c r="N55" i="1"/>
  <c r="L55" i="1"/>
  <c r="K55" i="1" s="1"/>
  <c r="I55" i="1"/>
  <c r="R54" i="1"/>
  <c r="Q54" i="1" s="1"/>
  <c r="O54" i="1"/>
  <c r="N54" i="1" s="1"/>
  <c r="L54" i="1"/>
  <c r="K54" i="1"/>
  <c r="I54" i="1"/>
  <c r="R53" i="1"/>
  <c r="Q53" i="1"/>
  <c r="O53" i="1"/>
  <c r="N53" i="1"/>
  <c r="L53" i="1"/>
  <c r="K53" i="1" s="1"/>
  <c r="I53" i="1"/>
  <c r="J62" i="1" s="1"/>
  <c r="R52" i="1"/>
  <c r="Q52" i="1" s="1"/>
  <c r="O52" i="1"/>
  <c r="N52" i="1" s="1"/>
  <c r="L52" i="1"/>
  <c r="K52" i="1"/>
  <c r="I52" i="1"/>
  <c r="J61" i="1" s="1"/>
  <c r="R51" i="1"/>
  <c r="Q51" i="1"/>
  <c r="O51" i="1"/>
  <c r="N51" i="1"/>
  <c r="L51" i="1"/>
  <c r="K51" i="1" s="1"/>
  <c r="I51" i="1"/>
  <c r="J60" i="1" s="1"/>
  <c r="R50" i="1"/>
  <c r="Q50" i="1" s="1"/>
  <c r="O50" i="1"/>
  <c r="N50" i="1" s="1"/>
  <c r="L50" i="1"/>
  <c r="K50" i="1"/>
  <c r="I50" i="1"/>
  <c r="J59" i="1" s="1"/>
  <c r="R49" i="1"/>
  <c r="Q49" i="1"/>
  <c r="O49" i="1"/>
  <c r="N49" i="1"/>
  <c r="L49" i="1"/>
  <c r="K49" i="1" s="1"/>
  <c r="I49" i="1"/>
  <c r="J58" i="1" s="1"/>
  <c r="R48" i="1"/>
  <c r="Q48" i="1" s="1"/>
  <c r="O48" i="1"/>
  <c r="N48" i="1" s="1"/>
  <c r="L48" i="1"/>
  <c r="K48" i="1"/>
  <c r="I48" i="1"/>
  <c r="J57" i="1" s="1"/>
  <c r="R47" i="1"/>
  <c r="Q47" i="1"/>
  <c r="O47" i="1"/>
  <c r="N47" i="1"/>
  <c r="L47" i="1"/>
  <c r="K47" i="1" s="1"/>
  <c r="I47" i="1"/>
  <c r="J56" i="1" s="1"/>
  <c r="R46" i="1"/>
  <c r="Q46" i="1" s="1"/>
  <c r="O46" i="1"/>
  <c r="N46" i="1" s="1"/>
  <c r="L46" i="1"/>
  <c r="K46" i="1"/>
  <c r="I46" i="1"/>
  <c r="J55" i="1" s="1"/>
  <c r="R45" i="1"/>
  <c r="Q45" i="1"/>
  <c r="O45" i="1"/>
  <c r="N45" i="1"/>
  <c r="L45" i="1"/>
  <c r="K45" i="1" s="1"/>
  <c r="I45" i="1"/>
  <c r="J54" i="1" s="1"/>
  <c r="R44" i="1"/>
  <c r="Q44" i="1" s="1"/>
  <c r="O44" i="1"/>
  <c r="N44" i="1" s="1"/>
  <c r="L44" i="1"/>
  <c r="K44" i="1"/>
  <c r="I44" i="1"/>
  <c r="J53" i="1" s="1"/>
  <c r="R43" i="1"/>
  <c r="Q43" i="1"/>
  <c r="O43" i="1"/>
  <c r="N43" i="1"/>
  <c r="L43" i="1"/>
  <c r="K43" i="1" s="1"/>
  <c r="I43" i="1"/>
  <c r="J52" i="1" s="1"/>
  <c r="R42" i="1"/>
  <c r="Q42" i="1" s="1"/>
  <c r="O42" i="1"/>
  <c r="N42" i="1" s="1"/>
  <c r="L42" i="1"/>
  <c r="K42" i="1"/>
  <c r="I42" i="1"/>
  <c r="J51" i="1" s="1"/>
  <c r="R41" i="1"/>
  <c r="Q41" i="1"/>
  <c r="O41" i="1"/>
  <c r="N41" i="1"/>
  <c r="L41" i="1"/>
  <c r="K41" i="1" s="1"/>
  <c r="I41" i="1"/>
  <c r="J50" i="1" s="1"/>
  <c r="R40" i="1"/>
  <c r="Q40" i="1" s="1"/>
  <c r="O40" i="1"/>
  <c r="N40" i="1" s="1"/>
  <c r="L40" i="1"/>
  <c r="K40" i="1"/>
  <c r="I40" i="1"/>
  <c r="J49" i="1" s="1"/>
  <c r="R39" i="1"/>
  <c r="Q39" i="1"/>
  <c r="O39" i="1"/>
  <c r="N39" i="1"/>
  <c r="L39" i="1"/>
  <c r="K39" i="1" s="1"/>
  <c r="I39" i="1"/>
  <c r="J48" i="1" s="1"/>
  <c r="R38" i="1"/>
  <c r="Q38" i="1" s="1"/>
  <c r="O38" i="1"/>
  <c r="N38" i="1" s="1"/>
  <c r="L38" i="1"/>
  <c r="K38" i="1"/>
  <c r="I38" i="1"/>
  <c r="J47" i="1" s="1"/>
  <c r="R37" i="1"/>
  <c r="Q37" i="1"/>
  <c r="O37" i="1"/>
  <c r="N37" i="1"/>
  <c r="M37" i="1"/>
  <c r="L37" i="1"/>
  <c r="K37" i="1" s="1"/>
  <c r="I37" i="1"/>
  <c r="J46" i="1" s="1"/>
  <c r="R36" i="1"/>
  <c r="Q36" i="1" s="1"/>
  <c r="P36" i="1"/>
  <c r="O36" i="1"/>
  <c r="N36" i="1" s="1"/>
  <c r="L36" i="1"/>
  <c r="K36" i="1"/>
  <c r="J36" i="1"/>
  <c r="I36" i="1"/>
  <c r="P61" i="1" s="1"/>
  <c r="C3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Q66" i="1" l="1"/>
  <c r="O66" i="1"/>
  <c r="J70" i="1"/>
  <c r="M41" i="1"/>
  <c r="M43" i="1"/>
  <c r="M49" i="1"/>
  <c r="M55" i="1"/>
  <c r="J37" i="1"/>
  <c r="P38" i="1"/>
  <c r="P40" i="1"/>
  <c r="J41" i="1"/>
  <c r="P42" i="1"/>
  <c r="J43" i="1"/>
  <c r="P44" i="1"/>
  <c r="J45" i="1"/>
  <c r="P46" i="1"/>
  <c r="P48" i="1"/>
  <c r="P50" i="1"/>
  <c r="P52" i="1"/>
  <c r="P54" i="1"/>
  <c r="P56" i="1"/>
  <c r="P58" i="1"/>
  <c r="P60" i="1"/>
  <c r="P62" i="1"/>
  <c r="M51" i="1"/>
  <c r="M59" i="1"/>
  <c r="M61" i="1"/>
  <c r="J39" i="1"/>
  <c r="M36" i="1"/>
  <c r="M38" i="1"/>
  <c r="M40" i="1"/>
  <c r="M42" i="1"/>
  <c r="M44" i="1"/>
  <c r="M46" i="1"/>
  <c r="M48" i="1"/>
  <c r="M50" i="1"/>
  <c r="M52" i="1"/>
  <c r="M54" i="1"/>
  <c r="M56" i="1"/>
  <c r="M58" i="1"/>
  <c r="M60" i="1"/>
  <c r="M62" i="1"/>
  <c r="M39" i="1"/>
  <c r="M45" i="1"/>
  <c r="M47" i="1"/>
  <c r="M53" i="1"/>
  <c r="M57" i="1"/>
  <c r="P37" i="1"/>
  <c r="J38" i="1"/>
  <c r="P39" i="1"/>
  <c r="J40" i="1"/>
  <c r="P41" i="1"/>
  <c r="J42" i="1"/>
  <c r="P43" i="1"/>
  <c r="J44" i="1"/>
  <c r="P45" i="1"/>
  <c r="P47" i="1"/>
  <c r="P49" i="1"/>
  <c r="P51" i="1"/>
  <c r="P53" i="1"/>
  <c r="P55" i="1"/>
  <c r="P57" i="1"/>
  <c r="P59" i="1"/>
  <c r="D36" i="1"/>
  <c r="G36" i="1" s="1"/>
  <c r="D2" i="1"/>
  <c r="E2" i="1" s="1"/>
  <c r="F2" i="1" s="1"/>
  <c r="C3" i="1" s="1"/>
  <c r="R35" i="1"/>
  <c r="Q35" i="1" s="1"/>
  <c r="O35" i="1"/>
  <c r="N35" i="1" s="1"/>
  <c r="L35" i="1"/>
  <c r="K35" i="1" s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E36" i="1" l="1"/>
  <c r="F36" i="1" s="1"/>
  <c r="C37" i="1" s="1"/>
  <c r="G2" i="1"/>
  <c r="J11" i="1"/>
  <c r="P31" i="1"/>
  <c r="M21" i="1"/>
  <c r="J33" i="1"/>
  <c r="M31" i="1"/>
  <c r="J13" i="1"/>
  <c r="J34" i="1"/>
  <c r="J31" i="1"/>
  <c r="J35" i="1"/>
  <c r="M29" i="1"/>
  <c r="D3" i="1"/>
  <c r="G3" i="1" s="1"/>
  <c r="L11" i="1"/>
  <c r="K11" i="1" s="1"/>
  <c r="P32" i="1"/>
  <c r="M22" i="1"/>
  <c r="J12" i="1"/>
  <c r="M30" i="1"/>
  <c r="J20" i="1"/>
  <c r="M34" i="1"/>
  <c r="J23" i="1"/>
  <c r="J17" i="1"/>
  <c r="P35" i="1"/>
  <c r="J14" i="1"/>
  <c r="M26" i="1"/>
  <c r="J16" i="1"/>
  <c r="M35" i="1"/>
  <c r="J27" i="1"/>
  <c r="J24" i="1"/>
  <c r="M25" i="1"/>
  <c r="J28" i="1"/>
  <c r="M23" i="1"/>
  <c r="P33" i="1"/>
  <c r="M28" i="1"/>
  <c r="M32" i="1"/>
  <c r="J22" i="1"/>
  <c r="J21" i="1"/>
  <c r="J15" i="1"/>
  <c r="J30" i="1"/>
  <c r="J29" i="1"/>
  <c r="P34" i="1"/>
  <c r="M27" i="1"/>
  <c r="J18" i="1"/>
  <c r="M33" i="1"/>
  <c r="J26" i="1"/>
  <c r="J25" i="1"/>
  <c r="J19" i="1"/>
  <c r="M24" i="1"/>
  <c r="J32" i="1"/>
  <c r="D37" i="1" l="1"/>
  <c r="G37" i="1" s="1"/>
  <c r="M68" i="1"/>
  <c r="E3" i="1"/>
  <c r="F3" i="1" s="1"/>
  <c r="C4" i="1" s="1"/>
  <c r="D4" i="1" s="1"/>
  <c r="G4" i="1" s="1"/>
  <c r="M69" i="1"/>
  <c r="L12" i="1"/>
  <c r="K12" i="1" s="1"/>
  <c r="E37" i="1" l="1"/>
  <c r="F37" i="1" s="1"/>
  <c r="C38" i="1" s="1"/>
  <c r="M70" i="1"/>
  <c r="E4" i="1"/>
  <c r="F4" i="1" s="1"/>
  <c r="C5" i="1" s="1"/>
  <c r="P68" i="1"/>
  <c r="P69" i="1"/>
  <c r="P70" i="1"/>
  <c r="L13" i="1"/>
  <c r="K13" i="1" s="1"/>
  <c r="D38" i="1" l="1"/>
  <c r="G38" i="1" s="1"/>
  <c r="L14" i="1"/>
  <c r="K14" i="1" s="1"/>
  <c r="D5" i="1"/>
  <c r="G5" i="1" s="1"/>
  <c r="E38" i="1" l="1"/>
  <c r="F38" i="1" s="1"/>
  <c r="C39" i="1" s="1"/>
  <c r="L15" i="1"/>
  <c r="K15" i="1" s="1"/>
  <c r="E5" i="1"/>
  <c r="F5" i="1" s="1"/>
  <c r="C6" i="1" s="1"/>
  <c r="D39" i="1" l="1"/>
  <c r="G39" i="1" s="1"/>
  <c r="L16" i="1"/>
  <c r="K16" i="1" s="1"/>
  <c r="D6" i="1"/>
  <c r="G6" i="1" s="1"/>
  <c r="E39" i="1" l="1"/>
  <c r="F39" i="1" s="1"/>
  <c r="C40" i="1" s="1"/>
  <c r="E6" i="1"/>
  <c r="F6" i="1" s="1"/>
  <c r="C7" i="1" s="1"/>
  <c r="L17" i="1"/>
  <c r="K17" i="1" s="1"/>
  <c r="D40" i="1" l="1"/>
  <c r="G40" i="1" s="1"/>
  <c r="L18" i="1"/>
  <c r="K18" i="1" s="1"/>
  <c r="D7" i="1"/>
  <c r="G7" i="1" s="1"/>
  <c r="E40" i="1" l="1"/>
  <c r="F40" i="1" s="1"/>
  <c r="C41" i="1" s="1"/>
  <c r="E7" i="1"/>
  <c r="F7" i="1" s="1"/>
  <c r="C8" i="1" s="1"/>
  <c r="L19" i="1"/>
  <c r="D41" i="1" l="1"/>
  <c r="G41" i="1" s="1"/>
  <c r="E41" i="1"/>
  <c r="F41" i="1" s="1"/>
  <c r="C42" i="1" s="1"/>
  <c r="K19" i="1"/>
  <c r="L20" i="1"/>
  <c r="K20" i="1" s="1"/>
  <c r="D8" i="1"/>
  <c r="G8" i="1" s="1"/>
  <c r="D42" i="1" l="1"/>
  <c r="G42" i="1" s="1"/>
  <c r="E8" i="1"/>
  <c r="F8" i="1" s="1"/>
  <c r="C9" i="1" s="1"/>
  <c r="D9" i="1" s="1"/>
  <c r="G9" i="1" s="1"/>
  <c r="O21" i="1"/>
  <c r="L21" i="1"/>
  <c r="K21" i="1" s="1"/>
  <c r="E42" i="1" l="1"/>
  <c r="F42" i="1" s="1"/>
  <c r="C43" i="1" s="1"/>
  <c r="E9" i="1"/>
  <c r="F9" i="1" s="1"/>
  <c r="C10" i="1" s="1"/>
  <c r="D10" i="1" s="1"/>
  <c r="G10" i="1" s="1"/>
  <c r="O22" i="1"/>
  <c r="L22" i="1"/>
  <c r="N21" i="1"/>
  <c r="E43" i="1" l="1"/>
  <c r="F43" i="1" s="1"/>
  <c r="C44" i="1" s="1"/>
  <c r="D43" i="1"/>
  <c r="G43" i="1" s="1"/>
  <c r="L23" i="1"/>
  <c r="K23" i="1" s="1"/>
  <c r="O23" i="1"/>
  <c r="N23" i="1" s="1"/>
  <c r="N22" i="1"/>
  <c r="K22" i="1"/>
  <c r="E10" i="1"/>
  <c r="F10" i="1" s="1"/>
  <c r="C11" i="1" s="1"/>
  <c r="D44" i="1" l="1"/>
  <c r="G44" i="1" s="1"/>
  <c r="D11" i="1"/>
  <c r="G11" i="1" s="1"/>
  <c r="L24" i="1"/>
  <c r="K24" i="1" s="1"/>
  <c r="O24" i="1"/>
  <c r="N24" i="1" s="1"/>
  <c r="E44" i="1" l="1"/>
  <c r="F44" i="1" s="1"/>
  <c r="C45" i="1" s="1"/>
  <c r="O25" i="1"/>
  <c r="N25" i="1" s="1"/>
  <c r="L25" i="1"/>
  <c r="E11" i="1"/>
  <c r="F11" i="1" s="1"/>
  <c r="C12" i="1" s="1"/>
  <c r="D45" i="1" l="1"/>
  <c r="G45" i="1" s="1"/>
  <c r="E45" i="1"/>
  <c r="F45" i="1" s="1"/>
  <c r="C46" i="1" s="1"/>
  <c r="K25" i="1"/>
  <c r="D12" i="1"/>
  <c r="G12" i="1" s="1"/>
  <c r="O26" i="1"/>
  <c r="N26" i="1" s="1"/>
  <c r="L26" i="1"/>
  <c r="K26" i="1" s="1"/>
  <c r="D46" i="1" l="1"/>
  <c r="G46" i="1" s="1"/>
  <c r="E12" i="1"/>
  <c r="F12" i="1" s="1"/>
  <c r="C13" i="1" s="1"/>
  <c r="D13" i="1" s="1"/>
  <c r="G13" i="1" s="1"/>
  <c r="L27" i="1"/>
  <c r="K27" i="1" s="1"/>
  <c r="O27" i="1"/>
  <c r="N27" i="1" s="1"/>
  <c r="E46" i="1" l="1"/>
  <c r="F46" i="1" s="1"/>
  <c r="C47" i="1" s="1"/>
  <c r="E13" i="1"/>
  <c r="F13" i="1" s="1"/>
  <c r="C14" i="1" s="1"/>
  <c r="D14" i="1" s="1"/>
  <c r="G14" i="1" s="1"/>
  <c r="L28" i="1"/>
  <c r="K28" i="1" s="1"/>
  <c r="O28" i="1"/>
  <c r="N28" i="1" s="1"/>
  <c r="E47" i="1" l="1"/>
  <c r="F47" i="1" s="1"/>
  <c r="C48" i="1" s="1"/>
  <c r="D47" i="1"/>
  <c r="G47" i="1" s="1"/>
  <c r="E14" i="1"/>
  <c r="F14" i="1" s="1"/>
  <c r="C15" i="1" s="1"/>
  <c r="D15" i="1" s="1"/>
  <c r="G15" i="1" s="1"/>
  <c r="O29" i="1"/>
  <c r="L29" i="1"/>
  <c r="K29" i="1" s="1"/>
  <c r="D48" i="1" l="1"/>
  <c r="G48" i="1" s="1"/>
  <c r="N29" i="1"/>
  <c r="O30" i="1"/>
  <c r="N30" i="1" s="1"/>
  <c r="L30" i="1"/>
  <c r="K30" i="1" s="1"/>
  <c r="E15" i="1"/>
  <c r="F15" i="1" s="1"/>
  <c r="C16" i="1" s="1"/>
  <c r="E48" i="1" l="1"/>
  <c r="F48" i="1" s="1"/>
  <c r="C49" i="1" s="1"/>
  <c r="D16" i="1"/>
  <c r="G16" i="1" s="1"/>
  <c r="L31" i="1"/>
  <c r="K31" i="1" s="1"/>
  <c r="R31" i="1"/>
  <c r="O31" i="1"/>
  <c r="D49" i="1" l="1"/>
  <c r="G49" i="1" s="1"/>
  <c r="E49" i="1"/>
  <c r="F49" i="1" s="1"/>
  <c r="C50" i="1" s="1"/>
  <c r="Q31" i="1"/>
  <c r="E16" i="1"/>
  <c r="F16" i="1" s="1"/>
  <c r="C17" i="1" s="1"/>
  <c r="D17" i="1" s="1"/>
  <c r="G17" i="1" s="1"/>
  <c r="L32" i="1"/>
  <c r="K32" i="1" s="1"/>
  <c r="R32" i="1"/>
  <c r="Q32" i="1" s="1"/>
  <c r="O32" i="1"/>
  <c r="N32" i="1" s="1"/>
  <c r="N31" i="1"/>
  <c r="D50" i="1" l="1"/>
  <c r="G50" i="1" s="1"/>
  <c r="E50" i="1"/>
  <c r="F50" i="1" s="1"/>
  <c r="C51" i="1" s="1"/>
  <c r="E17" i="1"/>
  <c r="F17" i="1" s="1"/>
  <c r="C18" i="1" s="1"/>
  <c r="D18" i="1" s="1"/>
  <c r="G18" i="1" s="1"/>
  <c r="L33" i="1"/>
  <c r="K33" i="1" s="1"/>
  <c r="R33" i="1"/>
  <c r="O33" i="1"/>
  <c r="N33" i="1" s="1"/>
  <c r="D51" i="1" l="1"/>
  <c r="G51" i="1" s="1"/>
  <c r="E18" i="1"/>
  <c r="F18" i="1" s="1"/>
  <c r="C19" i="1" s="1"/>
  <c r="D19" i="1" s="1"/>
  <c r="G19" i="1" s="1"/>
  <c r="L34" i="1"/>
  <c r="R34" i="1"/>
  <c r="O34" i="1"/>
  <c r="N34" i="1" s="1"/>
  <c r="Q33" i="1"/>
  <c r="E51" i="1" l="1"/>
  <c r="F51" i="1" s="1"/>
  <c r="C52" i="1" s="1"/>
  <c r="K34" i="1"/>
  <c r="E19" i="1"/>
  <c r="F19" i="1" s="1"/>
  <c r="C20" i="1" s="1"/>
  <c r="D20" i="1" s="1"/>
  <c r="G20" i="1" s="1"/>
  <c r="Q34" i="1"/>
  <c r="D52" i="1" l="1"/>
  <c r="G52" i="1" s="1"/>
  <c r="E20" i="1"/>
  <c r="F20" i="1" s="1"/>
  <c r="C21" i="1" s="1"/>
  <c r="D21" i="1" s="1"/>
  <c r="G21" i="1" s="1"/>
  <c r="E52" i="1" l="1"/>
  <c r="F52" i="1" s="1"/>
  <c r="C53" i="1" s="1"/>
  <c r="E21" i="1"/>
  <c r="F21" i="1" s="1"/>
  <c r="C22" i="1" s="1"/>
  <c r="D22" i="1" s="1"/>
  <c r="G22" i="1" s="1"/>
  <c r="D53" i="1" l="1"/>
  <c r="G53" i="1" s="1"/>
  <c r="E53" i="1"/>
  <c r="F53" i="1" s="1"/>
  <c r="C54" i="1" s="1"/>
  <c r="E22" i="1"/>
  <c r="F22" i="1" s="1"/>
  <c r="C23" i="1" s="1"/>
  <c r="D54" i="1" l="1"/>
  <c r="G54" i="1" s="1"/>
  <c r="E54" i="1"/>
  <c r="F54" i="1" s="1"/>
  <c r="C55" i="1" s="1"/>
  <c r="D23" i="1"/>
  <c r="G23" i="1" s="1"/>
  <c r="D55" i="1" l="1"/>
  <c r="G55" i="1" s="1"/>
  <c r="E23" i="1"/>
  <c r="F23" i="1" s="1"/>
  <c r="C24" i="1" s="1"/>
  <c r="D24" i="1" s="1"/>
  <c r="G24" i="1" s="1"/>
  <c r="E55" i="1" l="1"/>
  <c r="F55" i="1" s="1"/>
  <c r="C56" i="1" s="1"/>
  <c r="E24" i="1"/>
  <c r="F24" i="1" s="1"/>
  <c r="C25" i="1" s="1"/>
  <c r="D25" i="1" s="1"/>
  <c r="G25" i="1" s="1"/>
  <c r="D56" i="1" l="1"/>
  <c r="G56" i="1" s="1"/>
  <c r="E25" i="1"/>
  <c r="F25" i="1" s="1"/>
  <c r="C26" i="1" s="1"/>
  <c r="E56" i="1" l="1"/>
  <c r="F56" i="1" s="1"/>
  <c r="C57" i="1" s="1"/>
  <c r="D26" i="1"/>
  <c r="G26" i="1" s="1"/>
  <c r="D57" i="1" l="1"/>
  <c r="G57" i="1" s="1"/>
  <c r="E57" i="1"/>
  <c r="F57" i="1" s="1"/>
  <c r="C58" i="1" s="1"/>
  <c r="E26" i="1"/>
  <c r="F26" i="1" s="1"/>
  <c r="C27" i="1" s="1"/>
  <c r="D58" i="1" l="1"/>
  <c r="G58" i="1" s="1"/>
  <c r="E58" i="1"/>
  <c r="F58" i="1" s="1"/>
  <c r="C59" i="1" s="1"/>
  <c r="D27" i="1"/>
  <c r="G27" i="1" s="1"/>
  <c r="D59" i="1" l="1"/>
  <c r="G59" i="1" s="1"/>
  <c r="E27" i="1"/>
  <c r="F27" i="1" s="1"/>
  <c r="C28" i="1" s="1"/>
  <c r="D28" i="1" s="1"/>
  <c r="G28" i="1" s="1"/>
  <c r="E59" i="1" l="1"/>
  <c r="F59" i="1" s="1"/>
  <c r="C60" i="1" s="1"/>
  <c r="E28" i="1"/>
  <c r="F28" i="1" s="1"/>
  <c r="C29" i="1" s="1"/>
  <c r="D29" i="1" s="1"/>
  <c r="G29" i="1" s="1"/>
  <c r="D60" i="1" l="1"/>
  <c r="G60" i="1" s="1"/>
  <c r="E29" i="1"/>
  <c r="F29" i="1" s="1"/>
  <c r="C30" i="1" s="1"/>
  <c r="E60" i="1" l="1"/>
  <c r="F60" i="1" s="1"/>
  <c r="C61" i="1" s="1"/>
  <c r="D30" i="1"/>
  <c r="G30" i="1" s="1"/>
  <c r="D61" i="1" l="1"/>
  <c r="G61" i="1" s="1"/>
  <c r="E61" i="1"/>
  <c r="F61" i="1" s="1"/>
  <c r="C62" i="1" s="1"/>
  <c r="E30" i="1"/>
  <c r="F30" i="1" s="1"/>
  <c r="C31" i="1" s="1"/>
  <c r="D62" i="1" l="1"/>
  <c r="G62" i="1" s="1"/>
  <c r="E62" i="1"/>
  <c r="F62" i="1" s="1"/>
  <c r="D31" i="1"/>
  <c r="G31" i="1" s="1"/>
  <c r="E31" i="1" l="1"/>
  <c r="F31" i="1" s="1"/>
  <c r="C32" i="1" s="1"/>
  <c r="D32" i="1" s="1"/>
  <c r="G32" i="1" s="1"/>
  <c r="E32" i="1" l="1"/>
  <c r="F32" i="1" s="1"/>
  <c r="C33" i="1" s="1"/>
  <c r="D33" i="1" s="1"/>
  <c r="G33" i="1" s="1"/>
  <c r="E33" i="1" l="1"/>
  <c r="F33" i="1" s="1"/>
  <c r="C34" i="1" s="1"/>
  <c r="D34" i="1" s="1"/>
  <c r="G34" i="1" s="1"/>
  <c r="E34" i="1" l="1"/>
  <c r="F34" i="1" s="1"/>
  <c r="C35" i="1" s="1"/>
  <c r="D35" i="1" s="1"/>
  <c r="G35" i="1" s="1"/>
  <c r="E35" i="1" l="1"/>
  <c r="F35" i="1" s="1"/>
</calcChain>
</file>

<file path=xl/sharedStrings.xml><?xml version="1.0" encoding="utf-8"?>
<sst xmlns="http://schemas.openxmlformats.org/spreadsheetml/2006/main" count="24" uniqueCount="20">
  <si>
    <t>←取り崩し率</t>
    <rPh sb="1" eb="2">
      <t>ト</t>
    </rPh>
    <rPh sb="3" eb="4">
      <t>クズ</t>
    </rPh>
    <rPh sb="5" eb="6">
      <t>リツ</t>
    </rPh>
    <phoneticPr fontId="1"/>
  </si>
  <si>
    <t>年初資産額</t>
    <rPh sb="0" eb="5">
      <t>ネンショシサンガク</t>
    </rPh>
    <phoneticPr fontId="1"/>
  </si>
  <si>
    <t>取り崩し額</t>
    <rPh sb="0" eb="1">
      <t>ト</t>
    </rPh>
    <rPh sb="2" eb="3">
      <t>クズ</t>
    </rPh>
    <rPh sb="4" eb="5">
      <t>ガク</t>
    </rPh>
    <phoneticPr fontId="1"/>
  </si>
  <si>
    <t>取り崩し後</t>
    <rPh sb="0" eb="1">
      <t>ト</t>
    </rPh>
    <rPh sb="2" eb="3">
      <t>クズ</t>
    </rPh>
    <rPh sb="4" eb="5">
      <t>ゴ</t>
    </rPh>
    <phoneticPr fontId="1"/>
  </si>
  <si>
    <t>年末資産額</t>
    <rPh sb="0" eb="2">
      <t>ネンマツ</t>
    </rPh>
    <rPh sb="2" eb="5">
      <t>シサンガク</t>
    </rPh>
    <phoneticPr fontId="1"/>
  </si>
  <si>
    <t>←積立額</t>
    <rPh sb="1" eb="4">
      <t>ツミタテガク</t>
    </rPh>
    <phoneticPr fontId="1"/>
  </si>
  <si>
    <t>10年運用</t>
    <rPh sb="2" eb="3">
      <t>ネン</t>
    </rPh>
    <rPh sb="3" eb="5">
      <t>ウンヨウ</t>
    </rPh>
    <phoneticPr fontId="1"/>
  </si>
  <si>
    <t>運用開始</t>
    <rPh sb="0" eb="2">
      <t>ウンヨウ</t>
    </rPh>
    <rPh sb="2" eb="4">
      <t>カイシ</t>
    </rPh>
    <phoneticPr fontId="1"/>
  </si>
  <si>
    <t>運用終了</t>
    <rPh sb="0" eb="2">
      <t>ウンヨウ</t>
    </rPh>
    <rPh sb="2" eb="4">
      <t>シュウリョウ</t>
    </rPh>
    <phoneticPr fontId="1"/>
  </si>
  <si>
    <t>20年運用</t>
    <rPh sb="2" eb="3">
      <t>ネン</t>
    </rPh>
    <rPh sb="3" eb="5">
      <t>ウンヨウ</t>
    </rPh>
    <phoneticPr fontId="1"/>
  </si>
  <si>
    <t>30年運用</t>
    <rPh sb="2" eb="3">
      <t>ネン</t>
    </rPh>
    <rPh sb="3" eb="5">
      <t>ウンヨウ</t>
    </rPh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</si>
  <si>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</si>
  <si>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最大リターン</t>
    <rPh sb="0" eb="2">
      <t>サイダイ</t>
    </rPh>
    <phoneticPr fontId="1"/>
  </si>
  <si>
    <t>最低リターン</t>
    <rPh sb="0" eb="2">
      <t>サイテイ</t>
    </rPh>
    <phoneticPr fontId="1"/>
  </si>
  <si>
    <t>中央値リターン</t>
    <rPh sb="0" eb="3">
      <t>チュウオウチ</t>
    </rPh>
    <phoneticPr fontId="1"/>
  </si>
  <si>
    <t>↑データの数が偶数の時は算出できません（中央値が平均値になってしまい、データが検索できないから）。</t>
    <rPh sb="5" eb="6">
      <t>カズ</t>
    </rPh>
    <rPh sb="7" eb="9">
      <t>グウスウ</t>
    </rPh>
    <rPh sb="10" eb="11">
      <t>トキ</t>
    </rPh>
    <rPh sb="12" eb="14">
      <t>サンシュツ</t>
    </rPh>
    <rPh sb="20" eb="23">
      <t>チュウオウチ</t>
    </rPh>
    <rPh sb="24" eb="27">
      <t>ヘイキンチ</t>
    </rPh>
    <rPh sb="39" eb="41">
      <t>ケンサク</t>
    </rPh>
    <phoneticPr fontId="1"/>
  </si>
  <si>
    <t>年利（最大）</t>
    <rPh sb="0" eb="2">
      <t>ネンリ</t>
    </rPh>
    <rPh sb="3" eb="5">
      <t>サイダイ</t>
    </rPh>
    <phoneticPr fontId="1"/>
  </si>
  <si>
    <t>年利（最低）</t>
    <rPh sb="3" eb="5">
      <t>サイテイ</t>
    </rPh>
    <phoneticPr fontId="1"/>
  </si>
  <si>
    <t>年利（中央値）</t>
    <rPh sb="3" eb="6">
      <t>チュウオウチ</t>
    </rPh>
    <phoneticPr fontId="1"/>
  </si>
  <si>
    <t>https://myindex.jp/data_i.php?q=SP1001JPY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</si>
</sst>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.0"/>
    <numFmt numFmtId="178" formatCode="0.00_ "/>
    <numFmt numFmtId="179" formatCode="General&quot;年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3" max="3" width="10" customWidth="1"/>
    <col min="9" max="9" width="9" customWidth="1"/>
  </cols>
  <sheetData>
    <row r="1" spans="1:17" x14ac:dyDescent="0.15">
      <c r="A1" s="1">
        <v>4.4999999999999998E-2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H1">
        <v>0</v>
      </c>
      <c r="I1" t="s">
        <v>5</v>
      </c>
    </row>
    <row r="2" spans="1:17" x14ac:dyDescent="0.15">
      <c r="A2">
        <v>1961</v>
      </c>
      <c r="B2" s="2">
        <v>0.28100000000000003</v>
      </c>
      <c r="C2" s="3">
        <v>4000</v>
      </c>
      <c r="D2" s="3">
        <f t="shared" ref="D2:D35" si="0">C2*$A$1</f>
        <v>180</v>
      </c>
      <c r="E2" s="3">
        <f>C2-D2</f>
        <v>3820</v>
      </c>
      <c r="F2" s="3">
        <f t="shared" ref="F2:F35" si="1">E2*(1+B2)+$H$1</f>
        <v>4893.420000000001</v>
      </c>
      <c r="G2" s="4">
        <f>ROUNDDOWN(D2/12,1)</f>
        <v>15</v>
      </c>
      <c r="I2" s="5">
        <f t="shared" ref="I2:I35" si="2">1+B2</f>
        <v>1.2810000000000001</v>
      </c>
      <c r="J2" s="3"/>
      <c r="K2" s="3"/>
      <c r="L2" s="3"/>
      <c r="M2" s="3"/>
      <c r="N2" s="3"/>
      <c r="O2" s="3"/>
      <c r="P2" s="3"/>
      <c r="Q2" s="4"/>
    </row>
    <row r="3" spans="1:17" x14ac:dyDescent="0.15">
      <c r="A3">
        <f>A2+1</f>
        <v>1962</v>
      </c>
      <c r="B3" s="2">
        <v>-9.6000000000000002E-2</v>
      </c>
      <c r="C3" s="3">
        <f>F2</f>
        <v>4893.420000000001</v>
      </c>
      <c r="D3" s="3">
        <f t="shared" si="0"/>
        <v>220.20390000000003</v>
      </c>
      <c r="E3" s="3">
        <f t="shared" ref="E3:E35" si="3">C3-D3</f>
        <v>4673.2161000000006</v>
      </c>
      <c r="F3" s="3">
        <f t="shared" si="1"/>
        <v>4224.5873544000005</v>
      </c>
      <c r="G3" s="4">
        <f t="shared" ref="G3:G35" si="4">ROUNDDOWN(D3/12,1)</f>
        <v>18.3</v>
      </c>
      <c r="I3" s="5">
        <f t="shared" si="2"/>
        <v>0.90400000000000003</v>
      </c>
      <c r="J3" s="3"/>
      <c r="K3" s="3"/>
      <c r="L3" s="3"/>
      <c r="M3" s="3"/>
      <c r="N3" s="3"/>
      <c r="O3" s="3"/>
      <c r="P3" s="3"/>
      <c r="Q3" s="4"/>
    </row>
    <row r="4" spans="1:17" x14ac:dyDescent="0.15">
      <c r="A4">
        <f t="shared" ref="A4:A62" si="5">A3+1</f>
        <v>1963</v>
      </c>
      <c r="B4" s="2">
        <v>0.24099999999999999</v>
      </c>
      <c r="C4" s="3">
        <f t="shared" ref="C4:C35" si="6">F3</f>
        <v>4224.5873544000005</v>
      </c>
      <c r="D4" s="3">
        <f t="shared" si="0"/>
        <v>190.10643094800002</v>
      </c>
      <c r="E4" s="3">
        <f t="shared" si="3"/>
        <v>4034.4809234520008</v>
      </c>
      <c r="F4" s="3">
        <f t="shared" si="1"/>
        <v>5006.790826003933</v>
      </c>
      <c r="G4" s="4">
        <f t="shared" si="4"/>
        <v>15.8</v>
      </c>
      <c r="I4" s="5">
        <f t="shared" si="2"/>
        <v>1.2410000000000001</v>
      </c>
      <c r="J4" s="3"/>
      <c r="K4" s="3"/>
      <c r="L4" s="3"/>
      <c r="M4" s="3"/>
      <c r="N4" s="3"/>
      <c r="O4" s="3"/>
      <c r="P4" s="3"/>
      <c r="Q4" s="4"/>
    </row>
    <row r="5" spans="1:17" x14ac:dyDescent="0.15">
      <c r="A5">
        <f t="shared" si="5"/>
        <v>1964</v>
      </c>
      <c r="B5" s="2">
        <v>0.153</v>
      </c>
      <c r="C5" s="3">
        <f t="shared" si="6"/>
        <v>5006.790826003933</v>
      </c>
      <c r="D5" s="3">
        <f t="shared" si="0"/>
        <v>225.30558717017698</v>
      </c>
      <c r="E5" s="3">
        <f t="shared" si="3"/>
        <v>4781.4852388337558</v>
      </c>
      <c r="F5" s="3">
        <f t="shared" si="1"/>
        <v>5513.0524803753206</v>
      </c>
      <c r="G5" s="4">
        <f t="shared" si="4"/>
        <v>18.7</v>
      </c>
      <c r="I5" s="5">
        <f t="shared" si="2"/>
        <v>1.153</v>
      </c>
      <c r="J5" s="3"/>
      <c r="K5" s="3"/>
      <c r="L5" s="3"/>
      <c r="M5" s="3"/>
      <c r="N5" s="3"/>
      <c r="O5" s="3"/>
      <c r="P5" s="3"/>
      <c r="Q5" s="4"/>
    </row>
    <row r="6" spans="1:17" x14ac:dyDescent="0.15">
      <c r="A6">
        <f t="shared" si="5"/>
        <v>1965</v>
      </c>
      <c r="B6" s="2">
        <v>0.13300000000000001</v>
      </c>
      <c r="C6" s="3">
        <f t="shared" si="6"/>
        <v>5513.0524803753206</v>
      </c>
      <c r="D6" s="3">
        <f t="shared" si="0"/>
        <v>248.08736161688941</v>
      </c>
      <c r="E6" s="3">
        <f t="shared" si="3"/>
        <v>5264.9651187584313</v>
      </c>
      <c r="F6" s="3">
        <f t="shared" si="1"/>
        <v>5965.2054795533031</v>
      </c>
      <c r="G6" s="4">
        <f t="shared" si="4"/>
        <v>20.6</v>
      </c>
      <c r="I6" s="5">
        <f t="shared" si="2"/>
        <v>1.133</v>
      </c>
      <c r="J6" s="3"/>
      <c r="K6" s="3"/>
      <c r="L6" s="3"/>
      <c r="M6" s="3"/>
      <c r="N6" s="3"/>
      <c r="O6" s="3"/>
      <c r="P6" s="3"/>
      <c r="Q6" s="4"/>
    </row>
    <row r="7" spans="1:17" x14ac:dyDescent="0.15">
      <c r="A7">
        <f t="shared" si="5"/>
        <v>1966</v>
      </c>
      <c r="B7" s="2">
        <v>-9.7000000000000003E-2</v>
      </c>
      <c r="C7" s="3">
        <f t="shared" si="6"/>
        <v>5965.2054795533031</v>
      </c>
      <c r="D7" s="3">
        <f t="shared" si="0"/>
        <v>268.43424657989863</v>
      </c>
      <c r="E7" s="3">
        <f t="shared" si="3"/>
        <v>5696.771232973404</v>
      </c>
      <c r="F7" s="3">
        <f t="shared" si="1"/>
        <v>5144.1844233749844</v>
      </c>
      <c r="G7" s="4">
        <f t="shared" si="4"/>
        <v>22.3</v>
      </c>
      <c r="I7" s="5">
        <f t="shared" si="2"/>
        <v>0.90300000000000002</v>
      </c>
      <c r="J7" s="3"/>
      <c r="K7" s="3"/>
      <c r="L7" s="3"/>
      <c r="M7" s="3"/>
      <c r="N7" s="3"/>
      <c r="O7" s="3"/>
      <c r="P7" s="3"/>
      <c r="Q7" s="4"/>
    </row>
    <row r="8" spans="1:17" x14ac:dyDescent="0.15">
      <c r="A8">
        <f t="shared" si="5"/>
        <v>1967</v>
      </c>
      <c r="B8" s="2">
        <v>0.23799999999999999</v>
      </c>
      <c r="C8" s="3">
        <f t="shared" si="6"/>
        <v>5144.1844233749844</v>
      </c>
      <c r="D8" s="3">
        <f t="shared" si="0"/>
        <v>231.48829905187429</v>
      </c>
      <c r="E8" s="3">
        <f t="shared" si="3"/>
        <v>4912.6961243231099</v>
      </c>
      <c r="F8" s="3">
        <f t="shared" si="1"/>
        <v>6081.91780191201</v>
      </c>
      <c r="G8" s="4">
        <f t="shared" si="4"/>
        <v>19.2</v>
      </c>
      <c r="I8" s="5">
        <f t="shared" si="2"/>
        <v>1.238</v>
      </c>
      <c r="J8" s="3"/>
      <c r="K8" s="3"/>
      <c r="L8" s="3"/>
      <c r="M8" s="3"/>
      <c r="N8" s="3"/>
      <c r="O8" s="3"/>
      <c r="P8" s="3"/>
      <c r="Q8" s="4"/>
    </row>
    <row r="9" spans="1:17" x14ac:dyDescent="0.15">
      <c r="A9">
        <f t="shared" si="5"/>
        <v>1968</v>
      </c>
      <c r="B9" s="2">
        <v>9.8000000000000004E-2</v>
      </c>
      <c r="C9" s="3">
        <f t="shared" si="6"/>
        <v>6081.91780191201</v>
      </c>
      <c r="D9" s="3">
        <f t="shared" si="0"/>
        <v>273.68630108604043</v>
      </c>
      <c r="E9" s="3">
        <f t="shared" si="3"/>
        <v>5808.2315008259693</v>
      </c>
      <c r="F9" s="3">
        <f t="shared" si="1"/>
        <v>6377.4381879069151</v>
      </c>
      <c r="G9" s="4">
        <f t="shared" si="4"/>
        <v>22.8</v>
      </c>
      <c r="I9" s="5">
        <f t="shared" si="2"/>
        <v>1.0980000000000001</v>
      </c>
      <c r="J9" s="3"/>
      <c r="K9" s="3"/>
      <c r="L9" s="3"/>
      <c r="M9" s="3"/>
      <c r="N9" s="3"/>
      <c r="O9" s="3"/>
      <c r="P9" s="3"/>
      <c r="Q9" s="4"/>
    </row>
    <row r="10" spans="1:17" x14ac:dyDescent="0.15">
      <c r="A10">
        <f t="shared" si="5"/>
        <v>1969</v>
      </c>
      <c r="B10" s="2">
        <v>-8.5000000000000006E-2</v>
      </c>
      <c r="C10" s="3">
        <f t="shared" si="6"/>
        <v>6377.4381879069151</v>
      </c>
      <c r="D10" s="3">
        <f t="shared" si="0"/>
        <v>286.98471845581116</v>
      </c>
      <c r="E10" s="3">
        <f t="shared" si="3"/>
        <v>6090.453469451104</v>
      </c>
      <c r="F10" s="3">
        <f t="shared" si="1"/>
        <v>5572.7649245477605</v>
      </c>
      <c r="G10" s="4">
        <f t="shared" si="4"/>
        <v>23.9</v>
      </c>
      <c r="I10" s="5">
        <f t="shared" si="2"/>
        <v>0.91500000000000004</v>
      </c>
      <c r="J10" s="3" t="s">
        <v>6</v>
      </c>
      <c r="K10" s="3" t="s">
        <v>7</v>
      </c>
      <c r="L10" s="3" t="s">
        <v>8</v>
      </c>
      <c r="M10" s="3"/>
      <c r="N10" s="3"/>
      <c r="O10" s="3"/>
      <c r="P10" s="3"/>
      <c r="Q10" s="4"/>
    </row>
    <row r="11" spans="1:17" x14ac:dyDescent="0.15">
      <c r="A11">
        <f t="shared" si="5"/>
        <v>1970</v>
      </c>
      <c r="B11" s="2">
        <v>0.04</v>
      </c>
      <c r="C11" s="3">
        <f t="shared" si="6"/>
        <v>5572.7649245477605</v>
      </c>
      <c r="D11" s="3">
        <f t="shared" si="0"/>
        <v>250.77442160464921</v>
      </c>
      <c r="E11" s="3">
        <f t="shared" si="3"/>
        <v>5321.9905029431111</v>
      </c>
      <c r="F11" s="3">
        <f t="shared" si="1"/>
        <v>5534.8701230608358</v>
      </c>
      <c r="G11" s="4">
        <f t="shared" si="4"/>
        <v>20.8</v>
      </c>
      <c r="I11" s="5">
        <f t="shared" si="2"/>
        <v>1.04</v>
      </c>
      <c r="J11" s="5">
        <f t="shared" ref="J11:J35" si="7">PRODUCT(I2:I11)</f>
        <v>2.1928742475017926</v>
      </c>
      <c r="K11" s="6">
        <f>L11-10+1</f>
        <v>1961</v>
      </c>
      <c r="L11" s="6">
        <f t="shared" ref="L11:L35" si="8">A11</f>
        <v>1970</v>
      </c>
      <c r="M11" s="5"/>
      <c r="N11" s="5"/>
      <c r="O11" s="5"/>
      <c r="P11" s="3"/>
      <c r="Q11" s="4"/>
    </row>
    <row r="12" spans="1:17" x14ac:dyDescent="0.15">
      <c r="A12">
        <f t="shared" si="5"/>
        <v>1971</v>
      </c>
      <c r="B12" s="2">
        <v>6.0000000000000001E-3</v>
      </c>
      <c r="C12" s="3">
        <f t="shared" si="6"/>
        <v>5534.8701230608358</v>
      </c>
      <c r="D12" s="3">
        <f t="shared" si="0"/>
        <v>249.0691555377376</v>
      </c>
      <c r="E12" s="3">
        <f t="shared" si="3"/>
        <v>5285.8009675230978</v>
      </c>
      <c r="F12" s="3">
        <f t="shared" si="1"/>
        <v>5317.5157733282367</v>
      </c>
      <c r="G12" s="4">
        <f t="shared" si="4"/>
        <v>20.7</v>
      </c>
      <c r="I12" s="5">
        <f t="shared" si="2"/>
        <v>1.006</v>
      </c>
      <c r="J12" s="5">
        <f t="shared" si="7"/>
        <v>1.7221167002238902</v>
      </c>
      <c r="K12" s="6">
        <f t="shared" ref="K12:K35" si="9">L12-10+1</f>
        <v>1962</v>
      </c>
      <c r="L12" s="6">
        <f t="shared" si="8"/>
        <v>1971</v>
      </c>
      <c r="M12" s="3"/>
      <c r="N12" s="3"/>
      <c r="O12" s="3"/>
      <c r="P12" s="3"/>
      <c r="Q12" s="4"/>
    </row>
    <row r="13" spans="1:17" x14ac:dyDescent="0.15">
      <c r="A13">
        <f t="shared" si="5"/>
        <v>1972</v>
      </c>
      <c r="B13" s="2">
        <v>0.14099999999999999</v>
      </c>
      <c r="C13" s="3">
        <f t="shared" si="6"/>
        <v>5317.5157733282367</v>
      </c>
      <c r="D13" s="3">
        <f t="shared" si="0"/>
        <v>239.28820979977064</v>
      </c>
      <c r="E13" s="3">
        <f t="shared" si="3"/>
        <v>5078.2275635284659</v>
      </c>
      <c r="F13" s="3">
        <f t="shared" si="1"/>
        <v>5794.2576499859797</v>
      </c>
      <c r="G13" s="4">
        <f t="shared" si="4"/>
        <v>19.899999999999999</v>
      </c>
      <c r="I13" s="5">
        <f t="shared" si="2"/>
        <v>1.141</v>
      </c>
      <c r="J13" s="5">
        <f t="shared" si="7"/>
        <v>2.1736008351277198</v>
      </c>
      <c r="K13" s="6">
        <f t="shared" si="9"/>
        <v>1963</v>
      </c>
      <c r="L13" s="6">
        <f t="shared" si="8"/>
        <v>1972</v>
      </c>
      <c r="M13" s="3"/>
      <c r="N13" s="3"/>
      <c r="O13" s="3"/>
      <c r="P13" s="3"/>
      <c r="Q13" s="4"/>
    </row>
    <row r="14" spans="1:17" x14ac:dyDescent="0.15">
      <c r="A14">
        <f t="shared" si="5"/>
        <v>1973</v>
      </c>
      <c r="B14" s="2">
        <v>-0.20899999999999999</v>
      </c>
      <c r="C14" s="3">
        <f t="shared" si="6"/>
        <v>5794.2576499859797</v>
      </c>
      <c r="D14" s="3">
        <f t="shared" si="0"/>
        <v>260.74159424936909</v>
      </c>
      <c r="E14" s="3">
        <f t="shared" si="3"/>
        <v>5533.5160557366107</v>
      </c>
      <c r="F14" s="3">
        <f t="shared" si="1"/>
        <v>4377.0112000876588</v>
      </c>
      <c r="G14" s="4">
        <f t="shared" si="4"/>
        <v>21.7</v>
      </c>
      <c r="I14" s="5">
        <f t="shared" si="2"/>
        <v>0.79100000000000004</v>
      </c>
      <c r="J14" s="5">
        <f t="shared" si="7"/>
        <v>1.3854297023255648</v>
      </c>
      <c r="K14" s="6">
        <f t="shared" si="9"/>
        <v>1964</v>
      </c>
      <c r="L14" s="6">
        <f t="shared" si="8"/>
        <v>1973</v>
      </c>
      <c r="M14" s="3"/>
      <c r="N14" s="3"/>
      <c r="O14" s="3"/>
      <c r="P14" s="3"/>
      <c r="Q14" s="4"/>
    </row>
    <row r="15" spans="1:17" x14ac:dyDescent="0.15">
      <c r="A15">
        <f t="shared" si="5"/>
        <v>1974</v>
      </c>
      <c r="B15" s="2">
        <v>-0.21</v>
      </c>
      <c r="C15" s="3">
        <f t="shared" si="6"/>
        <v>4377.0112000876588</v>
      </c>
      <c r="D15" s="3">
        <f t="shared" si="0"/>
        <v>196.96550400394463</v>
      </c>
      <c r="E15" s="3">
        <f t="shared" si="3"/>
        <v>4180.0456960837146</v>
      </c>
      <c r="F15" s="3">
        <f t="shared" si="1"/>
        <v>3302.2360999061348</v>
      </c>
      <c r="G15" s="4">
        <f t="shared" si="4"/>
        <v>16.399999999999999</v>
      </c>
      <c r="I15" s="5">
        <f t="shared" si="2"/>
        <v>0.79</v>
      </c>
      <c r="J15" s="5">
        <f t="shared" si="7"/>
        <v>0.94925365553963248</v>
      </c>
      <c r="K15" s="6">
        <f t="shared" si="9"/>
        <v>1965</v>
      </c>
      <c r="L15" s="6">
        <f t="shared" si="8"/>
        <v>1974</v>
      </c>
      <c r="M15" s="3"/>
      <c r="N15" s="3"/>
      <c r="O15" s="3"/>
      <c r="P15" s="3"/>
      <c r="Q15" s="4"/>
    </row>
    <row r="16" spans="1:17" x14ac:dyDescent="0.15">
      <c r="A16">
        <f t="shared" si="5"/>
        <v>1975</v>
      </c>
      <c r="B16" s="2">
        <v>0.39100000000000001</v>
      </c>
      <c r="C16" s="3">
        <f t="shared" si="6"/>
        <v>3302.2360999061348</v>
      </c>
      <c r="D16" s="3">
        <f t="shared" si="0"/>
        <v>148.60062449577606</v>
      </c>
      <c r="E16" s="3">
        <f t="shared" si="3"/>
        <v>3153.6354754103586</v>
      </c>
      <c r="F16" s="3">
        <f t="shared" si="1"/>
        <v>4386.7069462958088</v>
      </c>
      <c r="G16" s="4">
        <f t="shared" si="4"/>
        <v>12.3</v>
      </c>
      <c r="I16" s="5">
        <f t="shared" si="2"/>
        <v>1.391</v>
      </c>
      <c r="J16" s="5">
        <f t="shared" si="7"/>
        <v>1.1654120342944649</v>
      </c>
      <c r="K16" s="6">
        <f t="shared" si="9"/>
        <v>1966</v>
      </c>
      <c r="L16" s="6">
        <f t="shared" si="8"/>
        <v>1975</v>
      </c>
      <c r="M16" s="3"/>
      <c r="N16" s="3"/>
      <c r="O16" s="3"/>
      <c r="P16" s="3"/>
      <c r="Q16" s="4"/>
    </row>
    <row r="17" spans="1:18" x14ac:dyDescent="0.15">
      <c r="A17">
        <f t="shared" si="5"/>
        <v>1976</v>
      </c>
      <c r="B17" s="2">
        <v>0.188</v>
      </c>
      <c r="C17" s="3">
        <f t="shared" si="6"/>
        <v>4386.7069462958088</v>
      </c>
      <c r="D17" s="3">
        <f t="shared" si="0"/>
        <v>197.4018125833114</v>
      </c>
      <c r="E17" s="3">
        <f t="shared" si="3"/>
        <v>4189.3051337124971</v>
      </c>
      <c r="F17" s="3">
        <f t="shared" si="1"/>
        <v>4976.8944988504463</v>
      </c>
      <c r="G17" s="4">
        <f t="shared" si="4"/>
        <v>16.399999999999999</v>
      </c>
      <c r="I17" s="5">
        <f t="shared" si="2"/>
        <v>1.1879999999999999</v>
      </c>
      <c r="J17" s="5">
        <f t="shared" si="7"/>
        <v>1.5332331082412234</v>
      </c>
      <c r="K17" s="6">
        <f t="shared" si="9"/>
        <v>1967</v>
      </c>
      <c r="L17" s="6">
        <f t="shared" si="8"/>
        <v>1976</v>
      </c>
      <c r="M17" s="3"/>
      <c r="N17" s="3"/>
      <c r="O17" s="3"/>
      <c r="P17" s="3"/>
      <c r="Q17" s="4"/>
    </row>
    <row r="18" spans="1:18" x14ac:dyDescent="0.15">
      <c r="A18">
        <f t="shared" si="5"/>
        <v>1977</v>
      </c>
      <c r="B18" s="2">
        <v>-0.23899999999999999</v>
      </c>
      <c r="C18" s="3">
        <f t="shared" si="6"/>
        <v>4976.8944988504463</v>
      </c>
      <c r="D18" s="3">
        <f t="shared" si="0"/>
        <v>223.96025244827007</v>
      </c>
      <c r="E18" s="3">
        <f t="shared" si="3"/>
        <v>4752.9342464021765</v>
      </c>
      <c r="F18" s="3">
        <f t="shared" si="1"/>
        <v>3616.9829615120566</v>
      </c>
      <c r="G18" s="4">
        <f t="shared" si="4"/>
        <v>18.600000000000001</v>
      </c>
      <c r="I18" s="5">
        <f t="shared" si="2"/>
        <v>0.76100000000000001</v>
      </c>
      <c r="J18" s="5">
        <f t="shared" si="7"/>
        <v>0.94248012550207649</v>
      </c>
      <c r="K18" s="6">
        <f t="shared" si="9"/>
        <v>1968</v>
      </c>
      <c r="L18" s="6">
        <f t="shared" si="8"/>
        <v>1977</v>
      </c>
      <c r="M18" s="3"/>
      <c r="N18" s="3"/>
      <c r="O18" s="3"/>
      <c r="P18" s="3"/>
      <c r="Q18" s="4"/>
    </row>
    <row r="19" spans="1:18" x14ac:dyDescent="0.15">
      <c r="A19">
        <f t="shared" si="5"/>
        <v>1978</v>
      </c>
      <c r="B19" s="2">
        <v>-0.13600000000000001</v>
      </c>
      <c r="C19" s="3">
        <f t="shared" si="6"/>
        <v>3616.9829615120566</v>
      </c>
      <c r="D19" s="3">
        <f t="shared" si="0"/>
        <v>162.76423326804255</v>
      </c>
      <c r="E19" s="3">
        <f t="shared" si="3"/>
        <v>3454.2187282440141</v>
      </c>
      <c r="F19" s="3">
        <f t="shared" si="1"/>
        <v>2984.4449812028283</v>
      </c>
      <c r="G19" s="4">
        <f t="shared" si="4"/>
        <v>13.5</v>
      </c>
      <c r="I19" s="5">
        <f t="shared" si="2"/>
        <v>0.86399999999999999</v>
      </c>
      <c r="J19" s="5">
        <f t="shared" si="7"/>
        <v>0.74162370531310928</v>
      </c>
      <c r="K19" s="6">
        <f t="shared" si="9"/>
        <v>1969</v>
      </c>
      <c r="L19" s="6">
        <f t="shared" si="8"/>
        <v>1978</v>
      </c>
      <c r="M19" s="3"/>
      <c r="N19" s="3"/>
      <c r="O19" s="3"/>
      <c r="P19" s="3"/>
      <c r="Q19" s="4"/>
    </row>
    <row r="20" spans="1:18" x14ac:dyDescent="0.15">
      <c r="A20">
        <f t="shared" si="5"/>
        <v>1979</v>
      </c>
      <c r="B20" s="2">
        <v>0.45900000000000002</v>
      </c>
      <c r="C20" s="3">
        <f t="shared" si="6"/>
        <v>2984.4449812028283</v>
      </c>
      <c r="D20" s="3">
        <f t="shared" si="0"/>
        <v>134.30002415412727</v>
      </c>
      <c r="E20" s="3">
        <f t="shared" si="3"/>
        <v>2850.1449570487011</v>
      </c>
      <c r="F20" s="3">
        <f t="shared" si="1"/>
        <v>4158.3614923340556</v>
      </c>
      <c r="G20" s="4">
        <f t="shared" si="4"/>
        <v>11.1</v>
      </c>
      <c r="I20" s="5">
        <f t="shared" si="2"/>
        <v>1.4590000000000001</v>
      </c>
      <c r="J20" s="5">
        <f t="shared" si="7"/>
        <v>1.1825453399473513</v>
      </c>
      <c r="K20" s="6">
        <f t="shared" si="9"/>
        <v>1970</v>
      </c>
      <c r="L20" s="6">
        <f t="shared" si="8"/>
        <v>1979</v>
      </c>
      <c r="M20" s="3" t="s">
        <v>9</v>
      </c>
      <c r="N20" s="3" t="s">
        <v>7</v>
      </c>
      <c r="O20" s="3" t="s">
        <v>8</v>
      </c>
      <c r="P20" s="3"/>
      <c r="Q20" s="4"/>
    </row>
    <row r="21" spans="1:18" x14ac:dyDescent="0.15">
      <c r="A21">
        <f t="shared" si="5"/>
        <v>1980</v>
      </c>
      <c r="B21" s="2">
        <v>0.121</v>
      </c>
      <c r="C21" s="3">
        <f t="shared" si="6"/>
        <v>4158.3614923340556</v>
      </c>
      <c r="D21" s="3">
        <f t="shared" si="0"/>
        <v>187.12626715503251</v>
      </c>
      <c r="E21" s="3">
        <f t="shared" si="3"/>
        <v>3971.235225179023</v>
      </c>
      <c r="F21" s="3">
        <f t="shared" si="1"/>
        <v>4451.754687425685</v>
      </c>
      <c r="G21" s="4">
        <f t="shared" si="4"/>
        <v>15.5</v>
      </c>
      <c r="I21" s="5">
        <f t="shared" si="2"/>
        <v>1.121</v>
      </c>
      <c r="J21" s="5">
        <f t="shared" si="7"/>
        <v>1.2746474289240199</v>
      </c>
      <c r="K21" s="6">
        <f t="shared" si="9"/>
        <v>1971</v>
      </c>
      <c r="L21" s="6">
        <f t="shared" si="8"/>
        <v>1980</v>
      </c>
      <c r="M21" s="5">
        <f t="shared" ref="M21:M35" si="10">PRODUCT(I2:I21)</f>
        <v>2.7951415215318556</v>
      </c>
      <c r="N21" s="6">
        <f>O21-20+1</f>
        <v>1961</v>
      </c>
      <c r="O21" s="6">
        <f t="shared" ref="O21:O35" si="11">A21</f>
        <v>1980</v>
      </c>
      <c r="P21" s="3"/>
      <c r="Q21" s="4"/>
    </row>
    <row r="22" spans="1:18" x14ac:dyDescent="0.15">
      <c r="A22">
        <f t="shared" si="5"/>
        <v>1981</v>
      </c>
      <c r="B22" s="2">
        <v>0.03</v>
      </c>
      <c r="C22" s="3">
        <f t="shared" si="6"/>
        <v>4451.754687425685</v>
      </c>
      <c r="D22" s="3">
        <f t="shared" si="0"/>
        <v>200.32896093415582</v>
      </c>
      <c r="E22" s="3">
        <f t="shared" si="3"/>
        <v>4251.4257264915295</v>
      </c>
      <c r="F22" s="3">
        <f t="shared" si="1"/>
        <v>4378.9684982862755</v>
      </c>
      <c r="G22" s="4">
        <f t="shared" si="4"/>
        <v>16.600000000000001</v>
      </c>
      <c r="I22" s="5">
        <f t="shared" si="2"/>
        <v>1.03</v>
      </c>
      <c r="J22" s="5">
        <f t="shared" si="7"/>
        <v>1.3050565127154479</v>
      </c>
      <c r="K22" s="6">
        <f t="shared" si="9"/>
        <v>1972</v>
      </c>
      <c r="L22" s="6">
        <f t="shared" si="8"/>
        <v>1981</v>
      </c>
      <c r="M22" s="5">
        <f t="shared" si="10"/>
        <v>2.2474596152832249</v>
      </c>
      <c r="N22" s="6">
        <f t="shared" ref="N22:N35" si="12">O22-20+1</f>
        <v>1962</v>
      </c>
      <c r="O22" s="6">
        <f t="shared" si="11"/>
        <v>1981</v>
      </c>
      <c r="P22" s="3"/>
      <c r="Q22" s="4"/>
      <c r="R22" s="3"/>
    </row>
    <row r="23" spans="1:18" x14ac:dyDescent="0.15">
      <c r="A23">
        <f t="shared" si="5"/>
        <v>1982</v>
      </c>
      <c r="B23" s="2">
        <v>0.29699999999999999</v>
      </c>
      <c r="C23" s="3">
        <f t="shared" si="6"/>
        <v>4378.9684982862755</v>
      </c>
      <c r="D23" s="3">
        <f t="shared" si="0"/>
        <v>197.05358242288239</v>
      </c>
      <c r="E23" s="3">
        <f t="shared" si="3"/>
        <v>4181.9149158633927</v>
      </c>
      <c r="F23" s="3">
        <f t="shared" si="1"/>
        <v>5423.9436458748205</v>
      </c>
      <c r="G23" s="4">
        <f t="shared" si="4"/>
        <v>16.399999999999999</v>
      </c>
      <c r="I23" s="5">
        <f t="shared" si="2"/>
        <v>1.2969999999999999</v>
      </c>
      <c r="J23" s="5">
        <f t="shared" si="7"/>
        <v>1.4834866757159828</v>
      </c>
      <c r="K23" s="6">
        <f t="shared" si="9"/>
        <v>1973</v>
      </c>
      <c r="L23" s="6">
        <f t="shared" si="8"/>
        <v>1982</v>
      </c>
      <c r="M23" s="5">
        <f t="shared" si="10"/>
        <v>3.2245078772371043</v>
      </c>
      <c r="N23" s="6">
        <f t="shared" si="12"/>
        <v>1963</v>
      </c>
      <c r="O23" s="6">
        <f t="shared" si="11"/>
        <v>1982</v>
      </c>
      <c r="P23" s="3"/>
      <c r="Q23" s="4"/>
    </row>
    <row r="24" spans="1:18" x14ac:dyDescent="0.15">
      <c r="A24">
        <f t="shared" si="5"/>
        <v>1983</v>
      </c>
      <c r="B24" s="2">
        <v>0.21099999999999999</v>
      </c>
      <c r="C24" s="3">
        <f t="shared" si="6"/>
        <v>5423.9436458748205</v>
      </c>
      <c r="D24" s="3">
        <f t="shared" si="0"/>
        <v>244.07746406436692</v>
      </c>
      <c r="E24" s="3">
        <f t="shared" si="3"/>
        <v>5179.8661818104538</v>
      </c>
      <c r="F24" s="3">
        <f t="shared" si="1"/>
        <v>6272.8179461724603</v>
      </c>
      <c r="G24" s="4">
        <f t="shared" si="4"/>
        <v>20.3</v>
      </c>
      <c r="I24" s="5">
        <f t="shared" si="2"/>
        <v>1.2110000000000001</v>
      </c>
      <c r="J24" s="5">
        <f t="shared" si="7"/>
        <v>2.2711787159191585</v>
      </c>
      <c r="K24" s="6">
        <f t="shared" si="9"/>
        <v>1974</v>
      </c>
      <c r="L24" s="6">
        <f t="shared" si="8"/>
        <v>1983</v>
      </c>
      <c r="M24" s="5">
        <f t="shared" si="10"/>
        <v>3.1465584523240393</v>
      </c>
      <c r="N24" s="6">
        <f t="shared" si="12"/>
        <v>1964</v>
      </c>
      <c r="O24" s="6">
        <f t="shared" si="11"/>
        <v>1983</v>
      </c>
      <c r="P24" s="3"/>
      <c r="Q24" s="4"/>
    </row>
    <row r="25" spans="1:18" x14ac:dyDescent="0.15">
      <c r="A25">
        <f t="shared" si="5"/>
        <v>1984</v>
      </c>
      <c r="B25" s="2">
        <v>0.14899999999999999</v>
      </c>
      <c r="C25" s="3">
        <f t="shared" si="6"/>
        <v>6272.8179461724603</v>
      </c>
      <c r="D25" s="3">
        <f t="shared" si="0"/>
        <v>282.27680757776068</v>
      </c>
      <c r="E25" s="3">
        <f t="shared" si="3"/>
        <v>5990.5411385947</v>
      </c>
      <c r="F25" s="3">
        <f t="shared" si="1"/>
        <v>6883.13176824531</v>
      </c>
      <c r="G25" s="4">
        <f t="shared" si="4"/>
        <v>23.5</v>
      </c>
      <c r="I25" s="5">
        <f t="shared" si="2"/>
        <v>1.149</v>
      </c>
      <c r="J25" s="5">
        <f t="shared" si="7"/>
        <v>3.3032713222672321</v>
      </c>
      <c r="K25" s="6">
        <f t="shared" si="9"/>
        <v>1975</v>
      </c>
      <c r="L25" s="6">
        <f t="shared" si="8"/>
        <v>1984</v>
      </c>
      <c r="M25" s="5">
        <f t="shared" si="10"/>
        <v>3.1356423779014051</v>
      </c>
      <c r="N25" s="6">
        <f t="shared" si="12"/>
        <v>1965</v>
      </c>
      <c r="O25" s="6">
        <f t="shared" si="11"/>
        <v>1984</v>
      </c>
      <c r="P25" s="3"/>
      <c r="Q25" s="4"/>
    </row>
    <row r="26" spans="1:18" x14ac:dyDescent="0.15">
      <c r="A26">
        <f t="shared" si="5"/>
        <v>1985</v>
      </c>
      <c r="B26" s="2">
        <v>5.5E-2</v>
      </c>
      <c r="C26" s="3">
        <f t="shared" si="6"/>
        <v>6883.13176824531</v>
      </c>
      <c r="D26" s="3">
        <f t="shared" si="0"/>
        <v>309.74092957103892</v>
      </c>
      <c r="E26" s="3">
        <f t="shared" si="3"/>
        <v>6573.3908386742714</v>
      </c>
      <c r="F26" s="3">
        <f t="shared" si="1"/>
        <v>6934.9273348013558</v>
      </c>
      <c r="G26" s="4">
        <f t="shared" si="4"/>
        <v>25.8</v>
      </c>
      <c r="I26" s="5">
        <f t="shared" si="2"/>
        <v>1.0549999999999999</v>
      </c>
      <c r="J26" s="5">
        <f t="shared" si="7"/>
        <v>2.5053567541279151</v>
      </c>
      <c r="K26" s="6">
        <f t="shared" si="9"/>
        <v>1976</v>
      </c>
      <c r="L26" s="6">
        <f t="shared" si="8"/>
        <v>1985</v>
      </c>
      <c r="M26" s="5">
        <f t="shared" si="10"/>
        <v>2.9197729114615916</v>
      </c>
      <c r="N26" s="6">
        <f t="shared" si="12"/>
        <v>1966</v>
      </c>
      <c r="O26" s="6">
        <f t="shared" si="11"/>
        <v>1985</v>
      </c>
      <c r="P26" s="3"/>
      <c r="Q26" s="4"/>
    </row>
    <row r="27" spans="1:18" x14ac:dyDescent="0.15">
      <c r="A27">
        <f t="shared" si="5"/>
        <v>1986</v>
      </c>
      <c r="B27" s="2">
        <v>-0.06</v>
      </c>
      <c r="C27" s="3">
        <f t="shared" si="6"/>
        <v>6934.9273348013558</v>
      </c>
      <c r="D27" s="3">
        <f t="shared" si="0"/>
        <v>312.07173006606098</v>
      </c>
      <c r="E27" s="3">
        <f t="shared" si="3"/>
        <v>6622.8556047352949</v>
      </c>
      <c r="F27" s="3">
        <f t="shared" si="1"/>
        <v>6225.4842684511768</v>
      </c>
      <c r="G27" s="4">
        <f t="shared" si="4"/>
        <v>26</v>
      </c>
      <c r="I27" s="5">
        <f t="shared" si="2"/>
        <v>0.94</v>
      </c>
      <c r="J27" s="5">
        <f t="shared" si="7"/>
        <v>1.9823529872729295</v>
      </c>
      <c r="K27" s="6">
        <f t="shared" si="9"/>
        <v>1977</v>
      </c>
      <c r="L27" s="6">
        <f t="shared" si="8"/>
        <v>1986</v>
      </c>
      <c r="M27" s="5">
        <f t="shared" si="10"/>
        <v>3.0394092323077482</v>
      </c>
      <c r="N27" s="6">
        <f t="shared" si="12"/>
        <v>1967</v>
      </c>
      <c r="O27" s="6">
        <f t="shared" si="11"/>
        <v>1986</v>
      </c>
      <c r="P27" s="3"/>
      <c r="Q27" s="4"/>
    </row>
    <row r="28" spans="1:18" x14ac:dyDescent="0.15">
      <c r="A28">
        <f t="shared" si="5"/>
        <v>1987</v>
      </c>
      <c r="B28" s="2">
        <v>-0.2</v>
      </c>
      <c r="C28" s="3">
        <f t="shared" si="6"/>
        <v>6225.4842684511768</v>
      </c>
      <c r="D28" s="3">
        <f t="shared" si="0"/>
        <v>280.14679208030293</v>
      </c>
      <c r="E28" s="3">
        <f t="shared" si="3"/>
        <v>5945.3374763708744</v>
      </c>
      <c r="F28" s="3">
        <f t="shared" si="1"/>
        <v>4756.2699810966997</v>
      </c>
      <c r="G28" s="4">
        <f t="shared" si="4"/>
        <v>23.3</v>
      </c>
      <c r="I28" s="5">
        <f t="shared" si="2"/>
        <v>0.8</v>
      </c>
      <c r="J28" s="5">
        <f t="shared" si="7"/>
        <v>2.0839453217061021</v>
      </c>
      <c r="K28" s="6">
        <f t="shared" si="9"/>
        <v>1978</v>
      </c>
      <c r="L28" s="6">
        <f t="shared" si="8"/>
        <v>1987</v>
      </c>
      <c r="M28" s="5">
        <f t="shared" si="10"/>
        <v>1.9640770483410321</v>
      </c>
      <c r="N28" s="6">
        <f t="shared" si="12"/>
        <v>1968</v>
      </c>
      <c r="O28" s="6">
        <f t="shared" si="11"/>
        <v>1987</v>
      </c>
      <c r="P28" s="3"/>
      <c r="Q28" s="4"/>
    </row>
    <row r="29" spans="1:18" x14ac:dyDescent="0.15">
      <c r="A29">
        <f t="shared" si="5"/>
        <v>1988</v>
      </c>
      <c r="B29" s="2">
        <v>0.20699999999999999</v>
      </c>
      <c r="C29" s="3">
        <f t="shared" si="6"/>
        <v>4756.2699810966997</v>
      </c>
      <c r="D29" s="3">
        <f t="shared" si="0"/>
        <v>214.03214914935148</v>
      </c>
      <c r="E29" s="3">
        <f t="shared" si="3"/>
        <v>4542.2378319473482</v>
      </c>
      <c r="F29" s="3">
        <f t="shared" si="1"/>
        <v>5482.4810631604496</v>
      </c>
      <c r="G29" s="4">
        <f t="shared" si="4"/>
        <v>17.8</v>
      </c>
      <c r="I29" s="5">
        <f t="shared" si="2"/>
        <v>1.2070000000000001</v>
      </c>
      <c r="J29" s="5">
        <f t="shared" si="7"/>
        <v>2.9112523186334087</v>
      </c>
      <c r="K29" s="6">
        <f t="shared" si="9"/>
        <v>1979</v>
      </c>
      <c r="L29" s="6">
        <f t="shared" si="8"/>
        <v>1988</v>
      </c>
      <c r="M29" s="5">
        <f t="shared" si="10"/>
        <v>2.159053731646289</v>
      </c>
      <c r="N29" s="6">
        <f t="shared" si="12"/>
        <v>1969</v>
      </c>
      <c r="O29" s="6">
        <f t="shared" si="11"/>
        <v>1988</v>
      </c>
      <c r="P29" s="3"/>
      <c r="Q29" s="4"/>
    </row>
    <row r="30" spans="1:18" x14ac:dyDescent="0.15">
      <c r="A30">
        <f t="shared" si="5"/>
        <v>1989</v>
      </c>
      <c r="B30" s="2">
        <v>0.51200000000000001</v>
      </c>
      <c r="C30" s="3">
        <f t="shared" si="6"/>
        <v>5482.4810631604496</v>
      </c>
      <c r="D30" s="3">
        <f t="shared" si="0"/>
        <v>246.71164784222023</v>
      </c>
      <c r="E30" s="3">
        <f t="shared" si="3"/>
        <v>5235.7694153182292</v>
      </c>
      <c r="F30" s="3">
        <f t="shared" si="1"/>
        <v>7916.4833559611625</v>
      </c>
      <c r="G30" s="4">
        <f t="shared" si="4"/>
        <v>20.5</v>
      </c>
      <c r="I30" s="5">
        <f t="shared" si="2"/>
        <v>1.512</v>
      </c>
      <c r="J30" s="5">
        <f t="shared" si="7"/>
        <v>3.0170072006673845</v>
      </c>
      <c r="K30" s="6">
        <f t="shared" si="9"/>
        <v>1980</v>
      </c>
      <c r="L30" s="6">
        <f t="shared" si="8"/>
        <v>1989</v>
      </c>
      <c r="M30" s="5">
        <f t="shared" si="10"/>
        <v>3.5677478057368193</v>
      </c>
      <c r="N30" s="6">
        <f t="shared" si="12"/>
        <v>1970</v>
      </c>
      <c r="O30" s="6">
        <f t="shared" si="11"/>
        <v>1989</v>
      </c>
      <c r="P30" s="3" t="s">
        <v>10</v>
      </c>
      <c r="Q30" s="3" t="s">
        <v>7</v>
      </c>
      <c r="R30" s="3" t="s">
        <v>8</v>
      </c>
    </row>
    <row r="31" spans="1:18" x14ac:dyDescent="0.15">
      <c r="A31">
        <f t="shared" si="5"/>
        <v>1990</v>
      </c>
      <c r="B31" s="2">
        <v>-8.5000000000000006E-2</v>
      </c>
      <c r="C31" s="3">
        <f t="shared" si="6"/>
        <v>7916.4833559611625</v>
      </c>
      <c r="D31" s="3">
        <f t="shared" si="0"/>
        <v>356.24175101825227</v>
      </c>
      <c r="E31" s="3">
        <f t="shared" si="3"/>
        <v>7560.2416049429103</v>
      </c>
      <c r="F31" s="3">
        <f t="shared" si="1"/>
        <v>6917.6210685227634</v>
      </c>
      <c r="G31" s="4">
        <f t="shared" si="4"/>
        <v>29.6</v>
      </c>
      <c r="I31" s="5">
        <f t="shared" si="2"/>
        <v>0.91500000000000004</v>
      </c>
      <c r="J31" s="5">
        <f t="shared" si="7"/>
        <v>2.4625883930514334</v>
      </c>
      <c r="K31" s="6">
        <f t="shared" si="9"/>
        <v>1981</v>
      </c>
      <c r="L31" s="6">
        <f t="shared" si="8"/>
        <v>1990</v>
      </c>
      <c r="M31" s="5">
        <f t="shared" si="10"/>
        <v>3.1389319637011432</v>
      </c>
      <c r="N31" s="6">
        <f t="shared" si="12"/>
        <v>1971</v>
      </c>
      <c r="O31" s="6">
        <f t="shared" si="11"/>
        <v>1990</v>
      </c>
      <c r="P31" s="5">
        <f>PRODUCT(I2:I31)</f>
        <v>6.8832830678604697</v>
      </c>
      <c r="Q31" s="6">
        <f>R31-30+1</f>
        <v>1961</v>
      </c>
      <c r="R31" s="6">
        <f>A31</f>
        <v>1990</v>
      </c>
    </row>
    <row r="32" spans="1:18" x14ac:dyDescent="0.15">
      <c r="A32">
        <f t="shared" si="5"/>
        <v>1991</v>
      </c>
      <c r="B32" s="2">
        <v>0.2</v>
      </c>
      <c r="C32" s="3">
        <f t="shared" si="6"/>
        <v>6917.6210685227634</v>
      </c>
      <c r="D32" s="3">
        <f t="shared" si="0"/>
        <v>311.29294808352432</v>
      </c>
      <c r="E32" s="3">
        <f t="shared" si="3"/>
        <v>6606.3281204392388</v>
      </c>
      <c r="F32" s="3">
        <f t="shared" si="1"/>
        <v>7927.5937445270865</v>
      </c>
      <c r="G32" s="4">
        <f t="shared" si="4"/>
        <v>25.9</v>
      </c>
      <c r="I32" s="5">
        <f t="shared" si="2"/>
        <v>1.2</v>
      </c>
      <c r="J32" s="5">
        <f t="shared" si="7"/>
        <v>2.869035021030796</v>
      </c>
      <c r="K32" s="6">
        <f t="shared" si="9"/>
        <v>1982</v>
      </c>
      <c r="L32" s="6">
        <f t="shared" si="8"/>
        <v>1991</v>
      </c>
      <c r="M32" s="5">
        <f t="shared" si="10"/>
        <v>3.7442528394049419</v>
      </c>
      <c r="N32" s="6">
        <f t="shared" si="12"/>
        <v>1972</v>
      </c>
      <c r="O32" s="6">
        <f t="shared" si="11"/>
        <v>1991</v>
      </c>
      <c r="P32" s="5">
        <f>PRODUCT(I3:I32)</f>
        <v>6.4480403445999714</v>
      </c>
      <c r="Q32" s="6">
        <f t="shared" ref="Q32:Q35" si="13">R32-30+1</f>
        <v>1962</v>
      </c>
      <c r="R32" s="6">
        <f t="shared" ref="R32:R35" si="14">A32</f>
        <v>1991</v>
      </c>
    </row>
    <row r="33" spans="1:18" x14ac:dyDescent="0.15">
      <c r="A33">
        <f t="shared" si="5"/>
        <v>1992</v>
      </c>
      <c r="B33" s="2">
        <v>7.6999999999999999E-2</v>
      </c>
      <c r="C33" s="3">
        <f t="shared" si="6"/>
        <v>7927.5937445270865</v>
      </c>
      <c r="D33" s="3">
        <f t="shared" si="0"/>
        <v>356.74171850371886</v>
      </c>
      <c r="E33" s="3">
        <f t="shared" si="3"/>
        <v>7570.8520260233672</v>
      </c>
      <c r="F33" s="3">
        <f t="shared" si="1"/>
        <v>8153.8076320271666</v>
      </c>
      <c r="G33" s="4">
        <f t="shared" si="4"/>
        <v>29.7</v>
      </c>
      <c r="I33" s="5">
        <f t="shared" si="2"/>
        <v>1.077</v>
      </c>
      <c r="J33" s="5">
        <f t="shared" si="7"/>
        <v>2.3823829742869447</v>
      </c>
      <c r="K33" s="6">
        <f t="shared" si="9"/>
        <v>1983</v>
      </c>
      <c r="L33" s="6">
        <f t="shared" si="8"/>
        <v>1992</v>
      </c>
      <c r="M33" s="5">
        <f t="shared" si="10"/>
        <v>3.534233398807296</v>
      </c>
      <c r="N33" s="6">
        <f t="shared" si="12"/>
        <v>1973</v>
      </c>
      <c r="O33" s="6">
        <f t="shared" si="11"/>
        <v>1992</v>
      </c>
      <c r="P33" s="5">
        <f>PRODUCT(I4:I33)</f>
        <v>7.682012667183816</v>
      </c>
      <c r="Q33" s="6">
        <f t="shared" si="13"/>
        <v>1963</v>
      </c>
      <c r="R33" s="6">
        <f t="shared" si="14"/>
        <v>1992</v>
      </c>
    </row>
    <row r="34" spans="1:18" x14ac:dyDescent="0.15">
      <c r="A34">
        <f t="shared" si="5"/>
        <v>1993</v>
      </c>
      <c r="B34" s="2">
        <v>-1.7000000000000001E-2</v>
      </c>
      <c r="C34" s="3">
        <f t="shared" si="6"/>
        <v>8153.8076320271666</v>
      </c>
      <c r="D34" s="3">
        <f t="shared" si="0"/>
        <v>366.92134344122246</v>
      </c>
      <c r="E34" s="3">
        <f t="shared" si="3"/>
        <v>7786.8862885859444</v>
      </c>
      <c r="F34" s="3">
        <f t="shared" si="1"/>
        <v>7654.5092216799831</v>
      </c>
      <c r="G34" s="4">
        <f t="shared" si="4"/>
        <v>30.5</v>
      </c>
      <c r="I34" s="5">
        <f t="shared" si="2"/>
        <v>0.98299999999999998</v>
      </c>
      <c r="J34" s="5">
        <f t="shared" si="7"/>
        <v>1.9338418362709049</v>
      </c>
      <c r="K34" s="6">
        <f t="shared" si="9"/>
        <v>1984</v>
      </c>
      <c r="L34" s="6">
        <f t="shared" si="8"/>
        <v>1993</v>
      </c>
      <c r="M34" s="5">
        <f t="shared" si="10"/>
        <v>4.392100418492503</v>
      </c>
      <c r="N34" s="6">
        <f t="shared" si="12"/>
        <v>1974</v>
      </c>
      <c r="O34" s="6">
        <f t="shared" si="11"/>
        <v>1993</v>
      </c>
      <c r="P34" s="5">
        <f>PRODUCT(I5:I34)</f>
        <v>6.0849463753760578</v>
      </c>
      <c r="Q34" s="6">
        <f t="shared" si="13"/>
        <v>1964</v>
      </c>
      <c r="R34" s="6">
        <f t="shared" si="14"/>
        <v>1993</v>
      </c>
    </row>
    <row r="35" spans="1:18" x14ac:dyDescent="0.15">
      <c r="A35">
        <f t="shared" si="5"/>
        <v>1994</v>
      </c>
      <c r="B35" s="2">
        <v>-9.6000000000000002E-2</v>
      </c>
      <c r="C35" s="3">
        <f t="shared" si="6"/>
        <v>7654.5092216799831</v>
      </c>
      <c r="D35" s="3">
        <f t="shared" si="0"/>
        <v>344.45291497559924</v>
      </c>
      <c r="E35" s="3">
        <f t="shared" si="3"/>
        <v>7310.056306704384</v>
      </c>
      <c r="F35" s="3">
        <f t="shared" si="1"/>
        <v>6608.2909012607633</v>
      </c>
      <c r="G35" s="4">
        <f t="shared" si="4"/>
        <v>28.7</v>
      </c>
      <c r="I35" s="5">
        <f t="shared" si="2"/>
        <v>0.90400000000000003</v>
      </c>
      <c r="J35" s="5">
        <f t="shared" si="7"/>
        <v>1.5214908790155772</v>
      </c>
      <c r="K35" s="6">
        <f t="shared" si="9"/>
        <v>1985</v>
      </c>
      <c r="L35" s="6">
        <f t="shared" si="8"/>
        <v>1994</v>
      </c>
      <c r="M35" s="5">
        <f t="shared" si="10"/>
        <v>5.0258971877433209</v>
      </c>
      <c r="N35" s="6">
        <f t="shared" si="12"/>
        <v>1975</v>
      </c>
      <c r="O35" s="6">
        <f t="shared" si="11"/>
        <v>1994</v>
      </c>
      <c r="P35" s="5">
        <f>PRODUCT(I6:I35)</f>
        <v>4.7708512778317047</v>
      </c>
      <c r="Q35" s="6">
        <f t="shared" si="13"/>
        <v>1965</v>
      </c>
      <c r="R35" s="6">
        <f t="shared" si="14"/>
        <v>1994</v>
      </c>
    </row>
    <row r="36" spans="1:18" x14ac:dyDescent="0.15">
      <c r="A36">
        <f t="shared" si="5"/>
        <v>1995</v>
      </c>
      <c r="B36" s="2">
        <v>0.42700000000000005</v>
      </c>
      <c r="C36" s="3">
        <f t="shared" ref="C36:C62" si="15">F35</f>
        <v>6608.2909012607633</v>
      </c>
      <c r="D36" s="3">
        <f t="shared" ref="D36:D62" si="16">C36*$A$1</f>
        <v>297.37309055673433</v>
      </c>
      <c r="E36" s="3">
        <f t="shared" ref="E36:E62" si="17">C36-D36</f>
        <v>6310.9178107040289</v>
      </c>
      <c r="F36" s="3">
        <f t="shared" ref="F36:F62" si="18">E36*(1+B36)+$H$1</f>
        <v>9005.6797158746504</v>
      </c>
      <c r="G36" s="4">
        <f t="shared" ref="G36:G62" si="19">ROUNDDOWN(D36/12,1)</f>
        <v>24.7</v>
      </c>
      <c r="I36" s="5">
        <f t="shared" ref="I36:I62" si="20">1+B36</f>
        <v>1.427</v>
      </c>
      <c r="J36" s="5">
        <f t="shared" ref="J36:J62" si="21">PRODUCT(I27:I36)</f>
        <v>2.0579786581566153</v>
      </c>
      <c r="K36" s="6">
        <f t="shared" ref="K36:K62" si="22">L36-10+1</f>
        <v>1986</v>
      </c>
      <c r="L36" s="6">
        <f t="shared" ref="L36:L62" si="23">A36</f>
        <v>1995</v>
      </c>
      <c r="M36" s="5">
        <f t="shared" ref="M36:M62" si="24">PRODUCT(I17:I36)</f>
        <v>5.1559707310637792</v>
      </c>
      <c r="N36" s="6">
        <f t="shared" ref="N36:N62" si="25">O36-20+1</f>
        <v>1976</v>
      </c>
      <c r="O36" s="6">
        <f t="shared" ref="O36:O62" si="26">A36</f>
        <v>1995</v>
      </c>
      <c r="P36" s="5">
        <f t="shared" ref="P36:P62" si="27">PRODUCT(I7:I36)</f>
        <v>6.0088303384517596</v>
      </c>
      <c r="Q36" s="6">
        <f t="shared" ref="Q36:Q62" si="28">R36-30+1</f>
        <v>1966</v>
      </c>
      <c r="R36" s="6">
        <f t="shared" ref="R36:R62" si="29">A36</f>
        <v>1995</v>
      </c>
    </row>
    <row r="37" spans="1:18" x14ac:dyDescent="0.15">
      <c r="A37">
        <f t="shared" si="5"/>
        <v>1996</v>
      </c>
      <c r="B37" s="2">
        <v>0.379</v>
      </c>
      <c r="C37" s="3">
        <f t="shared" si="15"/>
        <v>9005.6797158746504</v>
      </c>
      <c r="D37" s="3">
        <f t="shared" si="16"/>
        <v>405.25558721435925</v>
      </c>
      <c r="E37" s="3">
        <f t="shared" si="17"/>
        <v>8600.4241286602919</v>
      </c>
      <c r="F37" s="3">
        <f t="shared" si="18"/>
        <v>11859.984873422543</v>
      </c>
      <c r="G37" s="4">
        <f t="shared" si="19"/>
        <v>33.700000000000003</v>
      </c>
      <c r="I37" s="5">
        <f t="shared" si="20"/>
        <v>1.379</v>
      </c>
      <c r="J37" s="5">
        <f t="shared" si="21"/>
        <v>3.0190984782957155</v>
      </c>
      <c r="K37" s="6">
        <f t="shared" si="22"/>
        <v>1987</v>
      </c>
      <c r="L37" s="6">
        <f t="shared" si="23"/>
        <v>1996</v>
      </c>
      <c r="M37" s="5">
        <f t="shared" si="24"/>
        <v>5.9849188873206689</v>
      </c>
      <c r="N37" s="6">
        <f t="shared" si="25"/>
        <v>1977</v>
      </c>
      <c r="O37" s="6">
        <f t="shared" si="26"/>
        <v>1996</v>
      </c>
      <c r="P37" s="5">
        <f t="shared" si="27"/>
        <v>9.1762757881782733</v>
      </c>
      <c r="Q37" s="6">
        <f t="shared" si="28"/>
        <v>1967</v>
      </c>
      <c r="R37" s="6">
        <f t="shared" si="29"/>
        <v>1996</v>
      </c>
    </row>
    <row r="38" spans="1:18" x14ac:dyDescent="0.15">
      <c r="A38">
        <f t="shared" si="5"/>
        <v>1997</v>
      </c>
      <c r="B38" s="2">
        <v>0.503</v>
      </c>
      <c r="C38" s="3">
        <f t="shared" si="15"/>
        <v>11859.984873422543</v>
      </c>
      <c r="D38" s="3">
        <f t="shared" si="16"/>
        <v>533.69931930401447</v>
      </c>
      <c r="E38" s="3">
        <f t="shared" si="17"/>
        <v>11326.285554118529</v>
      </c>
      <c r="F38" s="3">
        <f t="shared" si="18"/>
        <v>17023.407187840152</v>
      </c>
      <c r="G38" s="4">
        <f t="shared" si="19"/>
        <v>44.4</v>
      </c>
      <c r="I38" s="5">
        <f t="shared" si="20"/>
        <v>1.5030000000000001</v>
      </c>
      <c r="J38" s="5">
        <f t="shared" si="21"/>
        <v>5.6721312660980763</v>
      </c>
      <c r="K38" s="6">
        <f t="shared" si="22"/>
        <v>1988</v>
      </c>
      <c r="L38" s="6">
        <f t="shared" si="23"/>
        <v>1997</v>
      </c>
      <c r="M38" s="5">
        <f t="shared" si="24"/>
        <v>11.820411416087996</v>
      </c>
      <c r="N38" s="6">
        <f t="shared" si="25"/>
        <v>1978</v>
      </c>
      <c r="O38" s="6">
        <f t="shared" si="26"/>
        <v>1997</v>
      </c>
      <c r="P38" s="5">
        <f t="shared" si="27"/>
        <v>11.140502834920792</v>
      </c>
      <c r="Q38" s="6">
        <f t="shared" si="28"/>
        <v>1968</v>
      </c>
      <c r="R38" s="6">
        <f t="shared" si="29"/>
        <v>1997</v>
      </c>
    </row>
    <row r="39" spans="1:18" x14ac:dyDescent="0.15">
      <c r="A39">
        <f t="shared" si="5"/>
        <v>1998</v>
      </c>
      <c r="B39" s="2">
        <v>0.11699999999999999</v>
      </c>
      <c r="C39" s="3">
        <f t="shared" si="15"/>
        <v>17023.407187840152</v>
      </c>
      <c r="D39" s="3">
        <f t="shared" si="16"/>
        <v>766.05332345280681</v>
      </c>
      <c r="E39" s="3">
        <f t="shared" si="17"/>
        <v>16257.353864387345</v>
      </c>
      <c r="F39" s="3">
        <f t="shared" si="18"/>
        <v>18159.464266520663</v>
      </c>
      <c r="G39" s="4">
        <f t="shared" si="19"/>
        <v>63.8</v>
      </c>
      <c r="I39" s="5">
        <f t="shared" si="20"/>
        <v>1.117</v>
      </c>
      <c r="J39" s="5">
        <f t="shared" si="21"/>
        <v>5.249188586770134</v>
      </c>
      <c r="K39" s="6">
        <f t="shared" si="22"/>
        <v>1989</v>
      </c>
      <c r="L39" s="6">
        <f t="shared" si="23"/>
        <v>1998</v>
      </c>
      <c r="M39" s="5">
        <f t="shared" si="24"/>
        <v>15.281712444178577</v>
      </c>
      <c r="N39" s="6">
        <f t="shared" si="25"/>
        <v>1979</v>
      </c>
      <c r="O39" s="6">
        <f t="shared" si="26"/>
        <v>1998</v>
      </c>
      <c r="P39" s="5">
        <f t="shared" si="27"/>
        <v>11.333280206381167</v>
      </c>
      <c r="Q39" s="6">
        <f t="shared" si="28"/>
        <v>1969</v>
      </c>
      <c r="R39" s="6">
        <f t="shared" si="29"/>
        <v>1998</v>
      </c>
    </row>
    <row r="40" spans="1:18" x14ac:dyDescent="0.15">
      <c r="A40">
        <f t="shared" si="5"/>
        <v>1999</v>
      </c>
      <c r="B40" s="2">
        <v>0.09</v>
      </c>
      <c r="C40" s="3">
        <f t="shared" si="15"/>
        <v>18159.464266520663</v>
      </c>
      <c r="D40" s="3">
        <f t="shared" si="16"/>
        <v>817.17589199342979</v>
      </c>
      <c r="E40" s="3">
        <f t="shared" si="17"/>
        <v>17342.288374527234</v>
      </c>
      <c r="F40" s="3">
        <f t="shared" si="18"/>
        <v>18903.094328234685</v>
      </c>
      <c r="G40" s="4">
        <f t="shared" si="19"/>
        <v>68</v>
      </c>
      <c r="I40" s="5">
        <f t="shared" si="20"/>
        <v>1.0900000000000001</v>
      </c>
      <c r="J40" s="5">
        <f t="shared" si="21"/>
        <v>3.7841372748541309</v>
      </c>
      <c r="K40" s="6">
        <f t="shared" si="22"/>
        <v>1990</v>
      </c>
      <c r="L40" s="6">
        <f t="shared" si="23"/>
        <v>1999</v>
      </c>
      <c r="M40" s="5">
        <f t="shared" si="24"/>
        <v>11.416769406548767</v>
      </c>
      <c r="N40" s="6">
        <f t="shared" si="25"/>
        <v>1980</v>
      </c>
      <c r="O40" s="6">
        <f t="shared" si="26"/>
        <v>1999</v>
      </c>
      <c r="P40" s="5">
        <f t="shared" si="27"/>
        <v>13.500847458967733</v>
      </c>
      <c r="Q40" s="6">
        <f t="shared" si="28"/>
        <v>1970</v>
      </c>
      <c r="R40" s="6">
        <f t="shared" si="29"/>
        <v>1999</v>
      </c>
    </row>
    <row r="41" spans="1:18" x14ac:dyDescent="0.15">
      <c r="A41">
        <f t="shared" si="5"/>
        <v>2000</v>
      </c>
      <c r="B41" s="2">
        <v>1.8000000000000002E-2</v>
      </c>
      <c r="C41" s="3">
        <f t="shared" si="15"/>
        <v>18903.094328234685</v>
      </c>
      <c r="D41" s="3">
        <f t="shared" si="16"/>
        <v>850.63924477056082</v>
      </c>
      <c r="E41" s="3">
        <f t="shared" si="17"/>
        <v>18052.455083464123</v>
      </c>
      <c r="F41" s="3">
        <f t="shared" si="18"/>
        <v>18377.399274966479</v>
      </c>
      <c r="G41" s="4">
        <f t="shared" si="19"/>
        <v>70.8</v>
      </c>
      <c r="I41" s="5">
        <f t="shared" si="20"/>
        <v>1.018</v>
      </c>
      <c r="J41" s="5">
        <f t="shared" si="21"/>
        <v>4.2101111975972731</v>
      </c>
      <c r="K41" s="6">
        <f t="shared" si="22"/>
        <v>1991</v>
      </c>
      <c r="L41" s="6">
        <f t="shared" si="23"/>
        <v>2000</v>
      </c>
      <c r="M41" s="5">
        <f t="shared" si="24"/>
        <v>10.367770968658915</v>
      </c>
      <c r="N41" s="6">
        <f t="shared" si="25"/>
        <v>1981</v>
      </c>
      <c r="O41" s="6">
        <f t="shared" si="26"/>
        <v>2000</v>
      </c>
      <c r="P41" s="5">
        <f t="shared" si="27"/>
        <v>13.215252608874181</v>
      </c>
      <c r="Q41" s="6">
        <f t="shared" si="28"/>
        <v>1971</v>
      </c>
      <c r="R41" s="6">
        <f t="shared" si="29"/>
        <v>2000</v>
      </c>
    </row>
    <row r="42" spans="1:18" x14ac:dyDescent="0.15">
      <c r="A42">
        <f t="shared" si="5"/>
        <v>2001</v>
      </c>
      <c r="B42" s="2">
        <v>1.4999999999999999E-2</v>
      </c>
      <c r="C42" s="3">
        <f t="shared" si="15"/>
        <v>18377.399274966479</v>
      </c>
      <c r="D42" s="3">
        <f t="shared" si="16"/>
        <v>826.98296737349153</v>
      </c>
      <c r="E42" s="3">
        <f t="shared" si="17"/>
        <v>17550.416307592986</v>
      </c>
      <c r="F42" s="3">
        <f t="shared" si="18"/>
        <v>17813.672552206881</v>
      </c>
      <c r="G42" s="4">
        <f t="shared" si="19"/>
        <v>68.900000000000006</v>
      </c>
      <c r="I42" s="5">
        <f t="shared" si="20"/>
        <v>1.0149999999999999</v>
      </c>
      <c r="J42" s="5">
        <f t="shared" si="21"/>
        <v>3.5610523879676941</v>
      </c>
      <c r="K42" s="6">
        <f t="shared" si="22"/>
        <v>1992</v>
      </c>
      <c r="L42" s="6">
        <f t="shared" si="23"/>
        <v>2001</v>
      </c>
      <c r="M42" s="5">
        <f t="shared" si="24"/>
        <v>10.216784012804657</v>
      </c>
      <c r="N42" s="6">
        <f t="shared" si="25"/>
        <v>1982</v>
      </c>
      <c r="O42" s="6">
        <f t="shared" si="26"/>
        <v>2001</v>
      </c>
      <c r="P42" s="5">
        <f t="shared" si="27"/>
        <v>13.333480514917786</v>
      </c>
      <c r="Q42" s="6">
        <f t="shared" si="28"/>
        <v>1972</v>
      </c>
      <c r="R42" s="6">
        <f t="shared" si="29"/>
        <v>2001</v>
      </c>
    </row>
    <row r="43" spans="1:18" x14ac:dyDescent="0.15">
      <c r="A43">
        <f t="shared" si="5"/>
        <v>2002</v>
      </c>
      <c r="B43" s="2">
        <v>-0.29699999999999999</v>
      </c>
      <c r="C43" s="3">
        <f t="shared" si="15"/>
        <v>17813.672552206881</v>
      </c>
      <c r="D43" s="3">
        <f t="shared" si="16"/>
        <v>801.6152648493096</v>
      </c>
      <c r="E43" s="3">
        <f t="shared" si="17"/>
        <v>17012.057287357573</v>
      </c>
      <c r="F43" s="3">
        <f t="shared" si="18"/>
        <v>11959.476273012375</v>
      </c>
      <c r="G43" s="4">
        <f t="shared" si="19"/>
        <v>66.8</v>
      </c>
      <c r="I43" s="5">
        <f t="shared" si="20"/>
        <v>0.70300000000000007</v>
      </c>
      <c r="J43" s="5">
        <f t="shared" si="21"/>
        <v>2.3244380953958115</v>
      </c>
      <c r="K43" s="6">
        <f t="shared" si="22"/>
        <v>1993</v>
      </c>
      <c r="L43" s="6">
        <f t="shared" si="23"/>
        <v>2002</v>
      </c>
      <c r="M43" s="5">
        <f t="shared" si="24"/>
        <v>5.5377017432549538</v>
      </c>
      <c r="N43" s="6">
        <f t="shared" si="25"/>
        <v>1983</v>
      </c>
      <c r="O43" s="6">
        <f t="shared" si="26"/>
        <v>2002</v>
      </c>
      <c r="P43" s="5">
        <f t="shared" si="27"/>
        <v>8.2151067502078963</v>
      </c>
      <c r="Q43" s="6">
        <f t="shared" si="28"/>
        <v>1973</v>
      </c>
      <c r="R43" s="6">
        <f t="shared" si="29"/>
        <v>2002</v>
      </c>
    </row>
    <row r="44" spans="1:18" x14ac:dyDescent="0.15">
      <c r="A44">
        <f t="shared" si="5"/>
        <v>2003</v>
      </c>
      <c r="B44" s="2">
        <v>0.16399999999999998</v>
      </c>
      <c r="C44" s="3">
        <f t="shared" si="15"/>
        <v>11959.476273012375</v>
      </c>
      <c r="D44" s="3">
        <f t="shared" si="16"/>
        <v>538.17643228555687</v>
      </c>
      <c r="E44" s="3">
        <f t="shared" si="17"/>
        <v>11421.299840726819</v>
      </c>
      <c r="F44" s="3">
        <f t="shared" si="18"/>
        <v>13294.393014606016</v>
      </c>
      <c r="G44" s="4">
        <f t="shared" si="19"/>
        <v>44.8</v>
      </c>
      <c r="I44" s="5">
        <f t="shared" si="20"/>
        <v>1.1639999999999999</v>
      </c>
      <c r="J44" s="5">
        <f t="shared" si="21"/>
        <v>2.7524373784747955</v>
      </c>
      <c r="K44" s="6">
        <f t="shared" si="22"/>
        <v>1994</v>
      </c>
      <c r="L44" s="6">
        <f t="shared" si="23"/>
        <v>2003</v>
      </c>
      <c r="M44" s="5">
        <f t="shared" si="24"/>
        <v>5.3227785542103732</v>
      </c>
      <c r="N44" s="6">
        <f t="shared" si="25"/>
        <v>1984</v>
      </c>
      <c r="O44" s="6">
        <f t="shared" si="26"/>
        <v>2003</v>
      </c>
      <c r="P44" s="5">
        <f t="shared" si="27"/>
        <v>12.088981361873557</v>
      </c>
      <c r="Q44" s="6">
        <f t="shared" si="28"/>
        <v>1974</v>
      </c>
      <c r="R44" s="6">
        <f t="shared" si="29"/>
        <v>2003</v>
      </c>
    </row>
    <row r="45" spans="1:18" x14ac:dyDescent="0.15">
      <c r="A45">
        <f t="shared" si="5"/>
        <v>2004</v>
      </c>
      <c r="B45" s="2">
        <v>5.7999999999999996E-2</v>
      </c>
      <c r="C45" s="3">
        <f t="shared" si="15"/>
        <v>13294.393014606016</v>
      </c>
      <c r="D45" s="3">
        <f t="shared" si="16"/>
        <v>598.24768565727072</v>
      </c>
      <c r="E45" s="3">
        <f t="shared" si="17"/>
        <v>12696.145328948745</v>
      </c>
      <c r="F45" s="3">
        <f t="shared" si="18"/>
        <v>13432.521758027773</v>
      </c>
      <c r="G45" s="4">
        <f t="shared" si="19"/>
        <v>49.8</v>
      </c>
      <c r="I45" s="5">
        <f t="shared" si="20"/>
        <v>1.0580000000000001</v>
      </c>
      <c r="J45" s="5">
        <f t="shared" si="21"/>
        <v>3.2213260469317855</v>
      </c>
      <c r="K45" s="6">
        <f t="shared" si="22"/>
        <v>1995</v>
      </c>
      <c r="L45" s="6">
        <f t="shared" si="23"/>
        <v>2004</v>
      </c>
      <c r="M45" s="5">
        <f t="shared" si="24"/>
        <v>4.9012181987420167</v>
      </c>
      <c r="N45" s="6">
        <f t="shared" si="25"/>
        <v>1985</v>
      </c>
      <c r="O45" s="6">
        <f t="shared" si="26"/>
        <v>2004</v>
      </c>
      <c r="P45" s="5">
        <f t="shared" si="27"/>
        <v>16.190053520078774</v>
      </c>
      <c r="Q45" s="6">
        <f t="shared" si="28"/>
        <v>1975</v>
      </c>
      <c r="R45" s="6">
        <f t="shared" si="29"/>
        <v>2004</v>
      </c>
    </row>
    <row r="46" spans="1:18" x14ac:dyDescent="0.15">
      <c r="A46">
        <f t="shared" si="5"/>
        <v>2005</v>
      </c>
      <c r="B46" s="2">
        <v>0.20800000000000002</v>
      </c>
      <c r="C46" s="3">
        <f t="shared" si="15"/>
        <v>13432.521758027773</v>
      </c>
      <c r="D46" s="3">
        <f t="shared" si="16"/>
        <v>604.46347911124974</v>
      </c>
      <c r="E46" s="3">
        <f t="shared" si="17"/>
        <v>12828.058278916524</v>
      </c>
      <c r="F46" s="3">
        <f t="shared" si="18"/>
        <v>15496.29440093116</v>
      </c>
      <c r="G46" s="4">
        <f t="shared" si="19"/>
        <v>50.3</v>
      </c>
      <c r="I46" s="5">
        <f t="shared" si="20"/>
        <v>1.208</v>
      </c>
      <c r="J46" s="5">
        <f t="shared" si="21"/>
        <v>2.7269529535344055</v>
      </c>
      <c r="K46" s="6">
        <f t="shared" si="22"/>
        <v>1996</v>
      </c>
      <c r="L46" s="6">
        <f t="shared" si="23"/>
        <v>2005</v>
      </c>
      <c r="M46" s="5">
        <f t="shared" si="24"/>
        <v>5.6120109801709548</v>
      </c>
      <c r="N46" s="6">
        <f t="shared" si="25"/>
        <v>1986</v>
      </c>
      <c r="O46" s="6">
        <f t="shared" si="26"/>
        <v>2005</v>
      </c>
      <c r="P46" s="5">
        <f t="shared" si="27"/>
        <v>14.06008961341132</v>
      </c>
      <c r="Q46" s="6">
        <f t="shared" si="28"/>
        <v>1976</v>
      </c>
      <c r="R46" s="6">
        <f t="shared" si="29"/>
        <v>2005</v>
      </c>
    </row>
    <row r="47" spans="1:18" x14ac:dyDescent="0.15">
      <c r="A47">
        <f t="shared" si="5"/>
        <v>2006</v>
      </c>
      <c r="B47" s="2">
        <v>0.16800000000000001</v>
      </c>
      <c r="C47" s="3">
        <f t="shared" si="15"/>
        <v>15496.29440093116</v>
      </c>
      <c r="D47" s="3">
        <f t="shared" si="16"/>
        <v>697.33324804190215</v>
      </c>
      <c r="E47" s="3">
        <f t="shared" si="17"/>
        <v>14798.961152889256</v>
      </c>
      <c r="F47" s="3">
        <f t="shared" si="18"/>
        <v>17285.18662657465</v>
      </c>
      <c r="G47" s="4">
        <f t="shared" si="19"/>
        <v>58.1</v>
      </c>
      <c r="I47" s="5">
        <f t="shared" si="20"/>
        <v>1.1679999999999999</v>
      </c>
      <c r="J47" s="5">
        <f t="shared" si="21"/>
        <v>2.3097034443279085</v>
      </c>
      <c r="K47" s="6">
        <f t="shared" si="22"/>
        <v>1997</v>
      </c>
      <c r="L47" s="6">
        <f t="shared" si="23"/>
        <v>2006</v>
      </c>
      <c r="M47" s="5">
        <f t="shared" si="24"/>
        <v>6.9732221540847599</v>
      </c>
      <c r="N47" s="6">
        <f t="shared" si="25"/>
        <v>1987</v>
      </c>
      <c r="O47" s="6">
        <f t="shared" si="26"/>
        <v>2006</v>
      </c>
      <c r="P47" s="5">
        <f t="shared" si="27"/>
        <v>13.823387768067699</v>
      </c>
      <c r="Q47" s="6">
        <f t="shared" si="28"/>
        <v>1977</v>
      </c>
      <c r="R47" s="6">
        <f t="shared" si="29"/>
        <v>2006</v>
      </c>
    </row>
    <row r="48" spans="1:18" x14ac:dyDescent="0.15">
      <c r="A48">
        <f t="shared" si="5"/>
        <v>2007</v>
      </c>
      <c r="B48" s="2">
        <v>-1.2E-2</v>
      </c>
      <c r="C48" s="3">
        <f t="shared" si="15"/>
        <v>17285.18662657465</v>
      </c>
      <c r="D48" s="3">
        <f t="shared" si="16"/>
        <v>777.83339819585922</v>
      </c>
      <c r="E48" s="3">
        <f t="shared" si="17"/>
        <v>16507.35322837879</v>
      </c>
      <c r="F48" s="3">
        <f t="shared" si="18"/>
        <v>16309.264989638245</v>
      </c>
      <c r="G48" s="4">
        <f t="shared" si="19"/>
        <v>64.8</v>
      </c>
      <c r="I48" s="5">
        <f t="shared" si="20"/>
        <v>0.98799999999999999</v>
      </c>
      <c r="J48" s="5">
        <f t="shared" si="21"/>
        <v>1.5182880924790239</v>
      </c>
      <c r="K48" s="6">
        <f t="shared" si="22"/>
        <v>1998</v>
      </c>
      <c r="L48" s="6">
        <f t="shared" si="23"/>
        <v>2007</v>
      </c>
      <c r="M48" s="5">
        <f t="shared" si="24"/>
        <v>8.6119293602946794</v>
      </c>
      <c r="N48" s="6">
        <f t="shared" si="25"/>
        <v>1988</v>
      </c>
      <c r="O48" s="6">
        <f t="shared" si="26"/>
        <v>2007</v>
      </c>
      <c r="P48" s="5">
        <f t="shared" si="27"/>
        <v>17.94678990124952</v>
      </c>
      <c r="Q48" s="6">
        <f t="shared" si="28"/>
        <v>1978</v>
      </c>
      <c r="R48" s="6">
        <f t="shared" si="29"/>
        <v>2007</v>
      </c>
    </row>
    <row r="49" spans="1:18" x14ac:dyDescent="0.15">
      <c r="A49">
        <f t="shared" si="5"/>
        <v>2008</v>
      </c>
      <c r="B49" s="2">
        <v>-0.49</v>
      </c>
      <c r="C49" s="3">
        <f t="shared" si="15"/>
        <v>16309.264989638245</v>
      </c>
      <c r="D49" s="3">
        <f t="shared" si="16"/>
        <v>733.91692453372093</v>
      </c>
      <c r="E49" s="3">
        <f t="shared" si="17"/>
        <v>15575.348065104523</v>
      </c>
      <c r="F49" s="3">
        <f t="shared" si="18"/>
        <v>7943.4275132033072</v>
      </c>
      <c r="G49" s="4">
        <f t="shared" si="19"/>
        <v>61.1</v>
      </c>
      <c r="I49" s="5">
        <f t="shared" si="20"/>
        <v>0.51</v>
      </c>
      <c r="J49" s="5">
        <f t="shared" si="21"/>
        <v>0.69322016755980509</v>
      </c>
      <c r="K49" s="6">
        <f t="shared" si="22"/>
        <v>1999</v>
      </c>
      <c r="L49" s="6">
        <f t="shared" si="23"/>
        <v>2008</v>
      </c>
      <c r="M49" s="5">
        <f t="shared" si="24"/>
        <v>3.6388433916738099</v>
      </c>
      <c r="N49" s="6">
        <f t="shared" si="25"/>
        <v>1989</v>
      </c>
      <c r="O49" s="6">
        <f t="shared" si="26"/>
        <v>2008</v>
      </c>
      <c r="P49" s="5">
        <f t="shared" si="27"/>
        <v>10.593591261154231</v>
      </c>
      <c r="Q49" s="6">
        <f t="shared" si="28"/>
        <v>1979</v>
      </c>
      <c r="R49" s="6">
        <f t="shared" si="29"/>
        <v>2008</v>
      </c>
    </row>
    <row r="50" spans="1:18" x14ac:dyDescent="0.15">
      <c r="A50">
        <f t="shared" si="5"/>
        <v>2009</v>
      </c>
      <c r="B50" s="2">
        <v>0.30399999999999999</v>
      </c>
      <c r="C50" s="3">
        <f t="shared" si="15"/>
        <v>7943.4275132033072</v>
      </c>
      <c r="D50" s="3">
        <f t="shared" si="16"/>
        <v>357.45423809414882</v>
      </c>
      <c r="E50" s="3">
        <f t="shared" si="17"/>
        <v>7585.9732751091587</v>
      </c>
      <c r="F50" s="3">
        <f t="shared" si="18"/>
        <v>9892.1091507423425</v>
      </c>
      <c r="G50" s="4">
        <f t="shared" si="19"/>
        <v>29.7</v>
      </c>
      <c r="I50" s="5">
        <f t="shared" si="20"/>
        <v>1.304</v>
      </c>
      <c r="J50" s="5">
        <f t="shared" si="21"/>
        <v>0.8293202738513632</v>
      </c>
      <c r="K50" s="6">
        <f t="shared" si="22"/>
        <v>2000</v>
      </c>
      <c r="L50" s="6">
        <f t="shared" si="23"/>
        <v>2009</v>
      </c>
      <c r="M50" s="5">
        <f t="shared" si="24"/>
        <v>3.1382617610731782</v>
      </c>
      <c r="N50" s="6">
        <f t="shared" si="25"/>
        <v>1990</v>
      </c>
      <c r="O50" s="6">
        <f t="shared" si="26"/>
        <v>2009</v>
      </c>
      <c r="P50" s="5">
        <f t="shared" si="27"/>
        <v>9.4681583307368893</v>
      </c>
      <c r="Q50" s="6">
        <f t="shared" si="28"/>
        <v>1980</v>
      </c>
      <c r="R50" s="6">
        <f t="shared" si="29"/>
        <v>2009</v>
      </c>
    </row>
    <row r="51" spans="1:18" x14ac:dyDescent="0.15">
      <c r="A51">
        <f t="shared" si="5"/>
        <v>2010</v>
      </c>
      <c r="B51" s="2">
        <v>4.0000000000000001E-3</v>
      </c>
      <c r="C51" s="3">
        <f t="shared" si="15"/>
        <v>9892.1091507423425</v>
      </c>
      <c r="D51" s="3">
        <f t="shared" si="16"/>
        <v>445.14491178340541</v>
      </c>
      <c r="E51" s="3">
        <f t="shared" si="17"/>
        <v>9446.9642389589371</v>
      </c>
      <c r="F51" s="3">
        <f t="shared" si="18"/>
        <v>9484.7520959147732</v>
      </c>
      <c r="G51" s="4">
        <f t="shared" si="19"/>
        <v>37</v>
      </c>
      <c r="I51" s="5">
        <f t="shared" si="20"/>
        <v>1.004</v>
      </c>
      <c r="J51" s="5">
        <f t="shared" si="21"/>
        <v>0.81791508344476282</v>
      </c>
      <c r="K51" s="6">
        <f t="shared" si="22"/>
        <v>2001</v>
      </c>
      <c r="L51" s="6">
        <f t="shared" si="23"/>
        <v>2010</v>
      </c>
      <c r="M51" s="5">
        <f t="shared" si="24"/>
        <v>3.4435134514945038</v>
      </c>
      <c r="N51" s="6">
        <f t="shared" si="25"/>
        <v>1991</v>
      </c>
      <c r="O51" s="6">
        <f t="shared" si="26"/>
        <v>2010</v>
      </c>
      <c r="P51" s="5">
        <f t="shared" si="27"/>
        <v>8.4799562569668474</v>
      </c>
      <c r="Q51" s="6">
        <f t="shared" si="28"/>
        <v>1981</v>
      </c>
      <c r="R51" s="6">
        <f t="shared" si="29"/>
        <v>2010</v>
      </c>
    </row>
    <row r="52" spans="1:18" x14ac:dyDescent="0.15">
      <c r="A52">
        <f t="shared" si="5"/>
        <v>2011</v>
      </c>
      <c r="B52" s="2">
        <v>-3.3000000000000002E-2</v>
      </c>
      <c r="C52" s="3">
        <f t="shared" si="15"/>
        <v>9484.7520959147732</v>
      </c>
      <c r="D52" s="3">
        <f t="shared" si="16"/>
        <v>426.81384431616476</v>
      </c>
      <c r="E52" s="3">
        <f t="shared" si="17"/>
        <v>9057.938251598609</v>
      </c>
      <c r="F52" s="3">
        <f t="shared" si="18"/>
        <v>8759.0262892958544</v>
      </c>
      <c r="G52" s="4">
        <f t="shared" si="19"/>
        <v>35.5</v>
      </c>
      <c r="I52" s="5">
        <f t="shared" si="20"/>
        <v>0.96699999999999997</v>
      </c>
      <c r="J52" s="5">
        <f t="shared" si="21"/>
        <v>0.77923535536067556</v>
      </c>
      <c r="K52" s="6">
        <f t="shared" si="22"/>
        <v>2002</v>
      </c>
      <c r="L52" s="6">
        <f t="shared" si="23"/>
        <v>2011</v>
      </c>
      <c r="M52" s="5">
        <f t="shared" si="24"/>
        <v>2.7748979229959883</v>
      </c>
      <c r="N52" s="6">
        <f t="shared" si="25"/>
        <v>1992</v>
      </c>
      <c r="O52" s="6">
        <f t="shared" si="26"/>
        <v>2011</v>
      </c>
      <c r="P52" s="5">
        <f t="shared" si="27"/>
        <v>7.9612793208611041</v>
      </c>
      <c r="Q52" s="6">
        <f t="shared" si="28"/>
        <v>1982</v>
      </c>
      <c r="R52" s="6">
        <f t="shared" si="29"/>
        <v>2011</v>
      </c>
    </row>
    <row r="53" spans="1:18" x14ac:dyDescent="0.15">
      <c r="A53">
        <f t="shared" si="5"/>
        <v>2012</v>
      </c>
      <c r="B53" s="2">
        <v>0.308</v>
      </c>
      <c r="C53" s="3">
        <f t="shared" si="15"/>
        <v>8759.0262892958544</v>
      </c>
      <c r="D53" s="3">
        <f t="shared" si="16"/>
        <v>394.15618301831341</v>
      </c>
      <c r="E53" s="3">
        <f t="shared" si="17"/>
        <v>8364.8701062775417</v>
      </c>
      <c r="F53" s="3">
        <f t="shared" si="18"/>
        <v>10941.250099011026</v>
      </c>
      <c r="G53" s="4">
        <f t="shared" si="19"/>
        <v>32.799999999999997</v>
      </c>
      <c r="I53" s="5">
        <f t="shared" si="20"/>
        <v>1.3080000000000001</v>
      </c>
      <c r="J53" s="5">
        <f t="shared" si="21"/>
        <v>1.4498433069868613</v>
      </c>
      <c r="K53" s="6">
        <f t="shared" si="22"/>
        <v>2003</v>
      </c>
      <c r="L53" s="6">
        <f t="shared" si="23"/>
        <v>2012</v>
      </c>
      <c r="M53" s="5">
        <f t="shared" si="24"/>
        <v>3.3700710151149051</v>
      </c>
      <c r="N53" s="6">
        <f t="shared" si="25"/>
        <v>1993</v>
      </c>
      <c r="O53" s="6">
        <f t="shared" si="26"/>
        <v>2012</v>
      </c>
      <c r="P53" s="5">
        <f t="shared" si="27"/>
        <v>8.0287998085476708</v>
      </c>
      <c r="Q53" s="6">
        <f t="shared" si="28"/>
        <v>1983</v>
      </c>
      <c r="R53" s="6">
        <f t="shared" si="29"/>
        <v>2012</v>
      </c>
    </row>
    <row r="54" spans="1:18" x14ac:dyDescent="0.15">
      <c r="A54">
        <f t="shared" si="5"/>
        <v>2013</v>
      </c>
      <c r="B54" s="2">
        <v>0.60799999999999998</v>
      </c>
      <c r="C54" s="3">
        <f t="shared" si="15"/>
        <v>10941.250099011026</v>
      </c>
      <c r="D54" s="3">
        <f t="shared" si="16"/>
        <v>492.35625445549613</v>
      </c>
      <c r="E54" s="3">
        <f t="shared" si="17"/>
        <v>10448.893844555529</v>
      </c>
      <c r="F54" s="3">
        <f t="shared" si="18"/>
        <v>16801.821302045289</v>
      </c>
      <c r="G54" s="4">
        <f t="shared" si="19"/>
        <v>41</v>
      </c>
      <c r="I54" s="5">
        <f t="shared" si="20"/>
        <v>1.6080000000000001</v>
      </c>
      <c r="J54" s="5">
        <f t="shared" si="21"/>
        <v>2.0028763209921592</v>
      </c>
      <c r="K54" s="6">
        <f t="shared" si="22"/>
        <v>2004</v>
      </c>
      <c r="L54" s="6">
        <f t="shared" si="23"/>
        <v>2013</v>
      </c>
      <c r="M54" s="5">
        <f t="shared" si="24"/>
        <v>5.512791650360902</v>
      </c>
      <c r="N54" s="6">
        <f t="shared" si="25"/>
        <v>1994</v>
      </c>
      <c r="O54" s="6">
        <f t="shared" si="26"/>
        <v>2013</v>
      </c>
      <c r="P54" s="5">
        <f t="shared" si="27"/>
        <v>10.660867128112839</v>
      </c>
      <c r="Q54" s="6">
        <f t="shared" si="28"/>
        <v>1984</v>
      </c>
      <c r="R54" s="6">
        <f t="shared" si="29"/>
        <v>2013</v>
      </c>
    </row>
    <row r="55" spans="1:18" x14ac:dyDescent="0.15">
      <c r="A55">
        <f t="shared" si="5"/>
        <v>2014</v>
      </c>
      <c r="B55" s="2">
        <v>0.30299999999999999</v>
      </c>
      <c r="C55" s="3">
        <f t="shared" si="15"/>
        <v>16801.821302045289</v>
      </c>
      <c r="D55" s="3">
        <f t="shared" si="16"/>
        <v>756.08195859203795</v>
      </c>
      <c r="E55" s="3">
        <f t="shared" si="17"/>
        <v>16045.739343453251</v>
      </c>
      <c r="F55" s="3">
        <f t="shared" si="18"/>
        <v>20907.598364519585</v>
      </c>
      <c r="G55" s="4">
        <f t="shared" si="19"/>
        <v>63</v>
      </c>
      <c r="I55" s="5">
        <f t="shared" si="20"/>
        <v>1.3029999999999999</v>
      </c>
      <c r="J55" s="5">
        <f t="shared" si="21"/>
        <v>2.4666803839818363</v>
      </c>
      <c r="K55" s="6">
        <f t="shared" si="22"/>
        <v>2005</v>
      </c>
      <c r="L55" s="6">
        <f t="shared" si="23"/>
        <v>2014</v>
      </c>
      <c r="M55" s="5">
        <f t="shared" si="24"/>
        <v>7.9459817703763882</v>
      </c>
      <c r="N55" s="6">
        <f t="shared" si="25"/>
        <v>1995</v>
      </c>
      <c r="O55" s="6">
        <f t="shared" si="26"/>
        <v>2014</v>
      </c>
      <c r="P55" s="5">
        <f t="shared" si="27"/>
        <v>12.089738788451722</v>
      </c>
      <c r="Q55" s="6">
        <f t="shared" si="28"/>
        <v>1985</v>
      </c>
      <c r="R55" s="6">
        <f t="shared" si="29"/>
        <v>2014</v>
      </c>
    </row>
    <row r="56" spans="1:18" x14ac:dyDescent="0.15">
      <c r="A56">
        <f t="shared" si="5"/>
        <v>2015</v>
      </c>
      <c r="B56" s="2">
        <v>1.1000000000000001E-2</v>
      </c>
      <c r="C56" s="3">
        <f t="shared" si="15"/>
        <v>20907.598364519585</v>
      </c>
      <c r="D56" s="3">
        <f t="shared" si="16"/>
        <v>940.84192640338131</v>
      </c>
      <c r="E56" s="3">
        <f t="shared" si="17"/>
        <v>19966.756438116205</v>
      </c>
      <c r="F56" s="3">
        <f t="shared" si="18"/>
        <v>20186.390758935482</v>
      </c>
      <c r="G56" s="4">
        <f t="shared" si="19"/>
        <v>78.400000000000006</v>
      </c>
      <c r="I56" s="5">
        <f t="shared" si="20"/>
        <v>1.0109999999999999</v>
      </c>
      <c r="J56" s="5">
        <f t="shared" si="21"/>
        <v>2.0644154538126132</v>
      </c>
      <c r="K56" s="6">
        <f t="shared" si="22"/>
        <v>2006</v>
      </c>
      <c r="L56" s="6">
        <f t="shared" si="23"/>
        <v>2015</v>
      </c>
      <c r="M56" s="5">
        <f t="shared" si="24"/>
        <v>5.6295638190963757</v>
      </c>
      <c r="N56" s="6">
        <f t="shared" si="25"/>
        <v>1996</v>
      </c>
      <c r="O56" s="6">
        <f t="shared" si="26"/>
        <v>2015</v>
      </c>
      <c r="P56" s="5">
        <f t="shared" si="27"/>
        <v>11.58552219443099</v>
      </c>
      <c r="Q56" s="6">
        <f t="shared" si="28"/>
        <v>1986</v>
      </c>
      <c r="R56" s="6">
        <f t="shared" si="29"/>
        <v>2015</v>
      </c>
    </row>
    <row r="57" spans="1:18" x14ac:dyDescent="0.15">
      <c r="A57">
        <f t="shared" si="5"/>
        <v>2016</v>
      </c>
      <c r="B57" s="2">
        <v>8.900000000000001E-2</v>
      </c>
      <c r="C57" s="3">
        <f t="shared" si="15"/>
        <v>20186.390758935482</v>
      </c>
      <c r="D57" s="3">
        <f t="shared" si="16"/>
        <v>908.38758415209668</v>
      </c>
      <c r="E57" s="3">
        <f t="shared" si="17"/>
        <v>19278.003174783385</v>
      </c>
      <c r="F57" s="3">
        <f t="shared" si="18"/>
        <v>20993.745457339108</v>
      </c>
      <c r="G57" s="4">
        <f t="shared" si="19"/>
        <v>75.599999999999994</v>
      </c>
      <c r="I57" s="5">
        <f t="shared" si="20"/>
        <v>1.089</v>
      </c>
      <c r="J57" s="5">
        <f t="shared" si="21"/>
        <v>1.9247846140427534</v>
      </c>
      <c r="K57" s="6">
        <f t="shared" si="22"/>
        <v>2007</v>
      </c>
      <c r="L57" s="6">
        <f t="shared" si="23"/>
        <v>2016</v>
      </c>
      <c r="M57" s="5">
        <f t="shared" si="24"/>
        <v>4.4456816526439109</v>
      </c>
      <c r="N57" s="6">
        <f t="shared" si="25"/>
        <v>1997</v>
      </c>
      <c r="O57" s="6">
        <f t="shared" si="26"/>
        <v>2016</v>
      </c>
      <c r="P57" s="5">
        <f t="shared" si="27"/>
        <v>13.421950712484408</v>
      </c>
      <c r="Q57" s="6">
        <f t="shared" si="28"/>
        <v>1987</v>
      </c>
      <c r="R57" s="6">
        <f t="shared" si="29"/>
        <v>2016</v>
      </c>
    </row>
    <row r="58" spans="1:18" x14ac:dyDescent="0.15">
      <c r="A58">
        <f t="shared" si="5"/>
        <v>2017</v>
      </c>
      <c r="B58" s="2">
        <v>0.17399999999999999</v>
      </c>
      <c r="C58" s="3">
        <f t="shared" si="15"/>
        <v>20993.745457339108</v>
      </c>
      <c r="D58" s="3">
        <f t="shared" si="16"/>
        <v>944.71854558025984</v>
      </c>
      <c r="E58" s="3">
        <f t="shared" si="17"/>
        <v>20049.026911758847</v>
      </c>
      <c r="F58" s="3">
        <f t="shared" si="18"/>
        <v>23537.557594404883</v>
      </c>
      <c r="G58" s="4">
        <f t="shared" si="19"/>
        <v>78.7</v>
      </c>
      <c r="I58" s="5">
        <f t="shared" si="20"/>
        <v>1.1739999999999999</v>
      </c>
      <c r="J58" s="5">
        <f t="shared" si="21"/>
        <v>2.287142851099385</v>
      </c>
      <c r="K58" s="6">
        <f t="shared" si="22"/>
        <v>2008</v>
      </c>
      <c r="L58" s="6">
        <f t="shared" si="23"/>
        <v>2017</v>
      </c>
      <c r="M58" s="5">
        <f t="shared" si="24"/>
        <v>3.4725417566227224</v>
      </c>
      <c r="N58" s="6">
        <f t="shared" si="25"/>
        <v>1998</v>
      </c>
      <c r="O58" s="6">
        <f t="shared" si="26"/>
        <v>2017</v>
      </c>
      <c r="P58" s="5">
        <f t="shared" si="27"/>
        <v>19.696712670570875</v>
      </c>
      <c r="Q58" s="6">
        <f t="shared" si="28"/>
        <v>1988</v>
      </c>
      <c r="R58" s="6">
        <f t="shared" si="29"/>
        <v>2017</v>
      </c>
    </row>
    <row r="59" spans="1:18" x14ac:dyDescent="0.15">
      <c r="A59">
        <f t="shared" si="5"/>
        <v>2018</v>
      </c>
      <c r="B59" s="2">
        <v>-0.08</v>
      </c>
      <c r="C59" s="3">
        <f t="shared" si="15"/>
        <v>23537.557594404883</v>
      </c>
      <c r="D59" s="3">
        <f t="shared" si="16"/>
        <v>1059.1900917482196</v>
      </c>
      <c r="E59" s="3">
        <f t="shared" si="17"/>
        <v>22478.367502656663</v>
      </c>
      <c r="F59" s="3">
        <f t="shared" si="18"/>
        <v>20680.098102444132</v>
      </c>
      <c r="G59" s="4">
        <f t="shared" si="19"/>
        <v>88.2</v>
      </c>
      <c r="I59" s="5">
        <f t="shared" si="20"/>
        <v>0.92</v>
      </c>
      <c r="J59" s="5">
        <f t="shared" si="21"/>
        <v>4.1258263196302627</v>
      </c>
      <c r="K59" s="6">
        <f t="shared" si="22"/>
        <v>2009</v>
      </c>
      <c r="L59" s="6">
        <f t="shared" si="23"/>
        <v>2018</v>
      </c>
      <c r="M59" s="5">
        <f t="shared" si="24"/>
        <v>2.860106012616745</v>
      </c>
      <c r="N59" s="6">
        <f t="shared" si="25"/>
        <v>1999</v>
      </c>
      <c r="O59" s="6">
        <f t="shared" si="26"/>
        <v>2018</v>
      </c>
      <c r="P59" s="5">
        <f t="shared" si="27"/>
        <v>15.013235838380462</v>
      </c>
      <c r="Q59" s="6">
        <f t="shared" si="28"/>
        <v>1989</v>
      </c>
      <c r="R59" s="6">
        <f t="shared" si="29"/>
        <v>2018</v>
      </c>
    </row>
    <row r="60" spans="1:18" x14ac:dyDescent="0.15">
      <c r="A60">
        <f t="shared" si="5"/>
        <v>2019</v>
      </c>
      <c r="B60" s="2">
        <v>0.32799999999999996</v>
      </c>
      <c r="C60" s="3">
        <f t="shared" si="15"/>
        <v>20680.098102444132</v>
      </c>
      <c r="D60" s="3">
        <f t="shared" si="16"/>
        <v>930.60441460998584</v>
      </c>
      <c r="E60" s="3">
        <f t="shared" si="17"/>
        <v>19749.493687834147</v>
      </c>
      <c r="F60" s="3">
        <f t="shared" si="18"/>
        <v>26227.327617443745</v>
      </c>
      <c r="G60" s="4">
        <f t="shared" si="19"/>
        <v>77.5</v>
      </c>
      <c r="I60" s="5">
        <f t="shared" si="20"/>
        <v>1.3279999999999998</v>
      </c>
      <c r="J60" s="5">
        <f t="shared" si="21"/>
        <v>4.2017617733657886</v>
      </c>
      <c r="K60" s="6">
        <f t="shared" si="22"/>
        <v>2010</v>
      </c>
      <c r="L60" s="6">
        <f t="shared" si="23"/>
        <v>2019</v>
      </c>
      <c r="M60" s="5">
        <f t="shared" si="24"/>
        <v>3.484606224545904</v>
      </c>
      <c r="N60" s="6">
        <f t="shared" si="25"/>
        <v>2000</v>
      </c>
      <c r="O60" s="6">
        <f t="shared" si="26"/>
        <v>2019</v>
      </c>
      <c r="P60" s="5">
        <f t="shared" si="27"/>
        <v>13.186228302492882</v>
      </c>
      <c r="Q60" s="6">
        <f t="shared" si="28"/>
        <v>1990</v>
      </c>
      <c r="R60" s="6">
        <f t="shared" si="29"/>
        <v>2019</v>
      </c>
    </row>
    <row r="61" spans="1:18" x14ac:dyDescent="0.15">
      <c r="A61">
        <f t="shared" si="5"/>
        <v>2020</v>
      </c>
      <c r="B61" s="2">
        <v>0.127</v>
      </c>
      <c r="C61" s="3">
        <f t="shared" si="15"/>
        <v>26227.327617443745</v>
      </c>
      <c r="D61" s="3">
        <f t="shared" si="16"/>
        <v>1180.2297427849685</v>
      </c>
      <c r="E61" s="3">
        <f t="shared" si="17"/>
        <v>25047.097874658775</v>
      </c>
      <c r="F61" s="3">
        <f t="shared" si="18"/>
        <v>28228.07930474044</v>
      </c>
      <c r="G61" s="4">
        <f t="shared" si="19"/>
        <v>98.3</v>
      </c>
      <c r="I61" s="5">
        <f t="shared" si="20"/>
        <v>1.127</v>
      </c>
      <c r="J61" s="5">
        <f t="shared" si="21"/>
        <v>4.7165194408199653</v>
      </c>
      <c r="K61" s="6">
        <f t="shared" si="22"/>
        <v>2011</v>
      </c>
      <c r="L61" s="6">
        <f t="shared" si="23"/>
        <v>2020</v>
      </c>
      <c r="M61" s="5">
        <f t="shared" si="24"/>
        <v>3.857712392007107</v>
      </c>
      <c r="N61" s="6">
        <f t="shared" si="25"/>
        <v>2001</v>
      </c>
      <c r="O61" s="6">
        <f t="shared" si="26"/>
        <v>2020</v>
      </c>
      <c r="P61" s="5">
        <f t="shared" si="27"/>
        <v>16.24139813869888</v>
      </c>
      <c r="Q61" s="6">
        <f t="shared" si="28"/>
        <v>1991</v>
      </c>
      <c r="R61" s="6">
        <f t="shared" si="29"/>
        <v>2020</v>
      </c>
    </row>
    <row r="62" spans="1:18" x14ac:dyDescent="0.15">
      <c r="A62">
        <f t="shared" si="5"/>
        <v>2021</v>
      </c>
      <c r="B62" s="2">
        <v>0.42599999999999999</v>
      </c>
      <c r="C62" s="3">
        <f t="shared" si="15"/>
        <v>28228.07930474044</v>
      </c>
      <c r="D62" s="3">
        <f t="shared" si="16"/>
        <v>1270.2635687133197</v>
      </c>
      <c r="E62" s="3">
        <f t="shared" si="17"/>
        <v>26957.815736027122</v>
      </c>
      <c r="F62" s="3">
        <f t="shared" si="18"/>
        <v>38441.845239574672</v>
      </c>
      <c r="G62" s="4">
        <f t="shared" si="19"/>
        <v>105.8</v>
      </c>
      <c r="I62" s="5">
        <f t="shared" si="20"/>
        <v>1.4259999999999999</v>
      </c>
      <c r="J62" s="5">
        <f t="shared" si="21"/>
        <v>6.9552809954594306</v>
      </c>
      <c r="K62" s="6">
        <f t="shared" si="22"/>
        <v>2012</v>
      </c>
      <c r="L62" s="6">
        <f t="shared" si="23"/>
        <v>2021</v>
      </c>
      <c r="M62" s="5">
        <f t="shared" si="24"/>
        <v>5.4198008581301815</v>
      </c>
      <c r="N62" s="6">
        <f t="shared" si="25"/>
        <v>2002</v>
      </c>
      <c r="O62" s="6">
        <f t="shared" si="26"/>
        <v>2021</v>
      </c>
      <c r="P62" s="5">
        <f t="shared" si="27"/>
        <v>19.300194788153842</v>
      </c>
      <c r="Q62" s="6">
        <f t="shared" si="28"/>
        <v>1992</v>
      </c>
      <c r="R62" s="6">
        <f t="shared" si="29"/>
        <v>2021</v>
      </c>
    </row>
    <row r="64" spans="1:18" x14ac:dyDescent="0.15">
      <c r="A64" t="s">
        <v>11</v>
      </c>
      <c r="I64" t="s">
        <v>12</v>
      </c>
      <c r="J64" s="5">
        <f>MAX(J11:J62)</f>
        <v>6.9552809954594306</v>
      </c>
      <c r="K64" s="6">
        <f>INDEX(J11:L62,MATCH(J64,J11:J62,0),2)</f>
        <v>2012</v>
      </c>
      <c r="L64" s="6">
        <f>INDEX(J11:L62,MATCH(J64,J11:J62,0),3)</f>
        <v>2021</v>
      </c>
      <c r="M64" s="5">
        <f>MAX(M21:M62)</f>
        <v>15.281712444178577</v>
      </c>
      <c r="N64" s="6">
        <f>INDEX(M21:O62,MATCH(M64,M21:M62,0),2)</f>
        <v>1979</v>
      </c>
      <c r="O64" s="6">
        <f>INDEX(M21:O62,MATCH(M64,M21:M62,0),3)</f>
        <v>1998</v>
      </c>
      <c r="P64" s="5">
        <f>MAX(P31:P62)</f>
        <v>19.696712670570875</v>
      </c>
      <c r="Q64" s="6">
        <f>INDEX(P31:R62,MATCH(P64,P31:P62,0),2)</f>
        <v>1988</v>
      </c>
      <c r="R64" s="6">
        <f>INDEX(P31:R62,MATCH(P64,P31:P62,0),3)</f>
        <v>2017</v>
      </c>
    </row>
    <row r="65" spans="1:18" x14ac:dyDescent="0.15">
      <c r="A65" t="s">
        <v>19</v>
      </c>
      <c r="I65" t="s">
        <v>13</v>
      </c>
      <c r="J65" s="5">
        <f>MIN(J11:J62)</f>
        <v>0.69322016755980509</v>
      </c>
      <c r="K65" s="6">
        <f>INDEX(J11:L62,MATCH(J65,J11:J62,0),2)</f>
        <v>1999</v>
      </c>
      <c r="L65" s="6">
        <f>INDEX(J11:L62,MATCH(J65,J11:J62,0),3)</f>
        <v>2008</v>
      </c>
      <c r="M65" s="5">
        <f>MIN(M21:M62)</f>
        <v>1.9640770483410321</v>
      </c>
      <c r="N65" s="6">
        <f>INDEX(M21:O62,MATCH(M65,M21:M62,0),2)</f>
        <v>1968</v>
      </c>
      <c r="O65" s="6">
        <f>INDEX(M21:O62,MATCH(M65,M21:M62,0),3)</f>
        <v>1987</v>
      </c>
      <c r="P65" s="5">
        <f>MIN(P31:P62)</f>
        <v>4.7708512778317047</v>
      </c>
      <c r="Q65" s="6">
        <f>INDEX(P31:R62,MATCH(P65,P31:P62,0),2)</f>
        <v>1965</v>
      </c>
      <c r="R65" s="6">
        <f>INDEX(P31:R62,MATCH(P65,P31:P62,0),3)</f>
        <v>1994</v>
      </c>
    </row>
    <row r="66" spans="1:18" x14ac:dyDescent="0.15">
      <c r="I66" t="s">
        <v>14</v>
      </c>
      <c r="J66" s="5">
        <f>MEDIAN(J12:J62)</f>
        <v>2.1736008351277198</v>
      </c>
      <c r="K66" s="6">
        <f>INDEX(J11:L62,MATCH(J66,J11:J62,0),2)</f>
        <v>1963</v>
      </c>
      <c r="L66" s="6">
        <f>INDEX(J11:L62,MATCH(J66,J11:J62,0),3)</f>
        <v>1972</v>
      </c>
      <c r="M66" s="5">
        <f>MEDIAN(M22:M62)</f>
        <v>3.857712392007107</v>
      </c>
      <c r="N66" s="6">
        <f>INDEX(M21:O62,MATCH(M66,M21:M62,0),2)</f>
        <v>2001</v>
      </c>
      <c r="O66" s="6">
        <f>INDEX(M21:O62,MATCH(M66,M21:M62,0),3)</f>
        <v>2020</v>
      </c>
      <c r="P66" s="5">
        <f>MEDIAN(P32:P62)</f>
        <v>11.58552219443099</v>
      </c>
      <c r="Q66" s="6">
        <f>INDEX(P31:R62,MATCH(P66,P31:P62,0),2)</f>
        <v>1986</v>
      </c>
      <c r="R66" s="6">
        <f>INDEX(P31:R62,MATCH(P66,P31:P62,0),3)</f>
        <v>2015</v>
      </c>
    </row>
    <row r="67" spans="1:18" x14ac:dyDescent="0.15">
      <c r="K67" t="s">
        <v>15</v>
      </c>
    </row>
    <row r="68" spans="1:18" x14ac:dyDescent="0.15">
      <c r="I68" t="s">
        <v>16</v>
      </c>
      <c r="J68" s="2">
        <f>J64^(1/10)-1</f>
        <v>0.21403572856048392</v>
      </c>
      <c r="M68" s="2">
        <f>M64^(1/20)-1</f>
        <v>0.1460632885983173</v>
      </c>
      <c r="P68" s="2">
        <f>P64^(1/30)-1</f>
        <v>0.10445101415374647</v>
      </c>
    </row>
    <row r="69" spans="1:18" x14ac:dyDescent="0.15">
      <c r="I69" t="s">
        <v>17</v>
      </c>
      <c r="J69" s="2">
        <f>J65^(1/10)-1</f>
        <v>-3.5977614158793414E-2</v>
      </c>
      <c r="M69" s="2">
        <f>M65^(1/20)-1</f>
        <v>3.4327153391981335E-2</v>
      </c>
      <c r="P69" s="2">
        <f>P65^(1/30)-1</f>
        <v>5.3464396728722718E-2</v>
      </c>
    </row>
    <row r="70" spans="1:18" x14ac:dyDescent="0.15">
      <c r="I70" t="s">
        <v>18</v>
      </c>
      <c r="J70" s="2">
        <f>J66^(1/10)-1</f>
        <v>8.0731921115340999E-2</v>
      </c>
      <c r="M70" s="2">
        <f>M66^(1/20)-1</f>
        <v>6.9834237407289779E-2</v>
      </c>
      <c r="P70" s="2">
        <f>P66^(1/30)-1</f>
        <v>8.5085234515249297E-2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2022-07-05T06:21:00Z</dcterms:created>
  <dcterms:modified xsi:type="dcterms:W3CDTF">2022-07-21T07:28:46Z</dcterms:modified>
</cp:coreProperties>
</file>