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92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6" i="1" l="1"/>
  <c r="AN38" i="1"/>
  <c r="AO38" i="1"/>
  <c r="AN42" i="1"/>
  <c r="AN41" i="1"/>
  <c r="AN40" i="1"/>
  <c r="AA42" i="1"/>
  <c r="AA41" i="1"/>
  <c r="AA40" i="1"/>
  <c r="AA36" i="1"/>
  <c r="AA38" i="1"/>
  <c r="AM31" i="1"/>
  <c r="D2" i="1"/>
  <c r="AK7" i="1" l="1"/>
  <c r="AK8" i="1" s="1"/>
  <c r="AK9" i="1" s="1"/>
  <c r="AK10" i="1" s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K26" i="1" s="1"/>
  <c r="AK27" i="1" s="1"/>
  <c r="AK28" i="1" s="1"/>
  <c r="AK29" i="1" s="1"/>
  <c r="AK30" i="1" s="1"/>
  <c r="AK31" i="1" s="1"/>
  <c r="AK32" i="1" s="1"/>
  <c r="AK33" i="1" s="1"/>
  <c r="AK34" i="1" s="1"/>
  <c r="AK35" i="1" s="1"/>
  <c r="AK36" i="1" s="1"/>
  <c r="AM36" i="1" s="1"/>
  <c r="AJ6" i="1"/>
  <c r="AJ7" i="1" s="1"/>
  <c r="AJ8" i="1" s="1"/>
  <c r="AJ9" i="1" s="1"/>
  <c r="AJ10" i="1" s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AJ29" i="1" s="1"/>
  <c r="AJ30" i="1" s="1"/>
  <c r="AJ31" i="1" s="1"/>
  <c r="AJ32" i="1" s="1"/>
  <c r="AJ33" i="1" s="1"/>
  <c r="AJ34" i="1" s="1"/>
  <c r="AJ35" i="1" s="1"/>
  <c r="AM35" i="1" s="1"/>
  <c r="AI5" i="1"/>
  <c r="AI6" i="1" s="1"/>
  <c r="AI7" i="1" s="1"/>
  <c r="AI8" i="1" s="1"/>
  <c r="AI9" i="1" s="1"/>
  <c r="AI10" i="1" s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I26" i="1" s="1"/>
  <c r="AI27" i="1" s="1"/>
  <c r="AI28" i="1" s="1"/>
  <c r="AI29" i="1" s="1"/>
  <c r="AI30" i="1" s="1"/>
  <c r="AI31" i="1" s="1"/>
  <c r="AI32" i="1" s="1"/>
  <c r="AI33" i="1" s="1"/>
  <c r="AI34" i="1" s="1"/>
  <c r="AM34" i="1" s="1"/>
  <c r="AH4" i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H26" i="1" s="1"/>
  <c r="AH27" i="1" s="1"/>
  <c r="AH28" i="1" s="1"/>
  <c r="AH29" i="1" s="1"/>
  <c r="AH30" i="1" s="1"/>
  <c r="AH31" i="1" s="1"/>
  <c r="AH32" i="1" s="1"/>
  <c r="AH33" i="1" s="1"/>
  <c r="AM33" i="1" s="1"/>
  <c r="AG3" i="1"/>
  <c r="AG4" i="1" s="1"/>
  <c r="AG5" i="1" s="1"/>
  <c r="AG6" i="1" s="1"/>
  <c r="AG7" i="1" s="1"/>
  <c r="AG8" i="1" s="1"/>
  <c r="AG9" i="1" s="1"/>
  <c r="AG10" i="1" s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G26" i="1" s="1"/>
  <c r="AG27" i="1" s="1"/>
  <c r="AG28" i="1" s="1"/>
  <c r="AG29" i="1" s="1"/>
  <c r="AG30" i="1" s="1"/>
  <c r="AG31" i="1" s="1"/>
  <c r="AG32" i="1" s="1"/>
  <c r="AM32" i="1" s="1"/>
  <c r="AF2" i="1"/>
  <c r="AF3" i="1" s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X17" i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Z36" i="1" s="1"/>
  <c r="W16" i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Z35" i="1" s="1"/>
  <c r="V15" i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Z34" i="1" s="1"/>
  <c r="U14" i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Z33" i="1" s="1"/>
  <c r="T13" i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Z32" i="1" s="1"/>
  <c r="S12" i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Z31" i="1" s="1"/>
  <c r="R11" i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Z30" i="1" s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Z29" i="1" s="1"/>
  <c r="P9" i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Z28" i="1" s="1"/>
  <c r="O8" i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Z27" i="1" s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Z26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Z25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Z24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Z23" i="1" s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Z22" i="1" s="1"/>
  <c r="I2" i="1"/>
  <c r="I3" i="1" s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Z21" i="1" s="1"/>
  <c r="D3" i="1"/>
  <c r="D4" i="1" s="1"/>
  <c r="D5" i="1" s="1"/>
  <c r="D6" i="1" s="1"/>
  <c r="D7" i="1" s="1"/>
  <c r="D8" i="1" s="1"/>
  <c r="D9" i="1" s="1"/>
  <c r="AO42" i="1" l="1"/>
  <c r="AB42" i="1"/>
  <c r="AB40" i="1"/>
  <c r="AB38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AB41" i="1"/>
  <c r="AO40" i="1"/>
  <c r="AO41" i="1"/>
  <c r="D28" i="1" l="1"/>
  <c r="D29" i="1" s="1"/>
  <c r="D30" i="1" s="1"/>
  <c r="D31" i="1" s="1"/>
  <c r="D32" i="1" s="1"/>
  <c r="D33" i="1" s="1"/>
  <c r="D34" i="1" s="1"/>
  <c r="D35" i="1" s="1"/>
  <c r="D36" i="1" s="1"/>
</calcChain>
</file>

<file path=xl/sharedStrings.xml><?xml version="1.0" encoding="utf-8"?>
<sst xmlns="http://schemas.openxmlformats.org/spreadsheetml/2006/main" count="11" uniqueCount="11">
  <si>
    <t>・データ取得元（「グラフ」の「年次リターン」タブから）</t>
    <rPh sb="4" eb="6">
      <t>シュトク</t>
    </rPh>
    <rPh sb="6" eb="7">
      <t>モト</t>
    </rPh>
    <rPh sb="15" eb="17">
      <t>ネンジ</t>
    </rPh>
    <phoneticPr fontId="1"/>
  </si>
  <si>
    <t>過去20年の平均利回り（1年あたり）</t>
    <rPh sb="0" eb="2">
      <t>カコ</t>
    </rPh>
    <rPh sb="4" eb="5">
      <t>ネン</t>
    </rPh>
    <rPh sb="6" eb="8">
      <t>ヘイキン</t>
    </rPh>
    <rPh sb="13" eb="14">
      <t>ネン</t>
    </rPh>
    <phoneticPr fontId="1"/>
  </si>
  <si>
    <t>過去30年の平均利回り（1年あたり）</t>
    <rPh sb="0" eb="2">
      <t>カコ</t>
    </rPh>
    <rPh sb="4" eb="5">
      <t>ネン</t>
    </rPh>
    <rPh sb="6" eb="8">
      <t>ヘイキン</t>
    </rPh>
    <rPh sb="13" eb="14">
      <t>ネン</t>
    </rPh>
    <phoneticPr fontId="1"/>
  </si>
  <si>
    <t>過去20年の最大利回り（1年あたり）</t>
    <rPh sb="0" eb="2">
      <t>カコ</t>
    </rPh>
    <rPh sb="4" eb="5">
      <t>ネン</t>
    </rPh>
    <rPh sb="6" eb="8">
      <t>サイダイ</t>
    </rPh>
    <rPh sb="8" eb="10">
      <t>リマワ</t>
    </rPh>
    <rPh sb="13" eb="14">
      <t>ネン</t>
    </rPh>
    <phoneticPr fontId="1"/>
  </si>
  <si>
    <t>過去30年の最大利回り（1年あたり）</t>
    <rPh sb="0" eb="2">
      <t>カコ</t>
    </rPh>
    <rPh sb="4" eb="5">
      <t>ネン</t>
    </rPh>
    <rPh sb="6" eb="8">
      <t>サイダイ</t>
    </rPh>
    <rPh sb="13" eb="14">
      <t>ネン</t>
    </rPh>
    <phoneticPr fontId="1"/>
  </si>
  <si>
    <t>過去20年の最小利回り（1年あたり）</t>
    <rPh sb="0" eb="2">
      <t>カコ</t>
    </rPh>
    <rPh sb="4" eb="5">
      <t>ネン</t>
    </rPh>
    <rPh sb="6" eb="8">
      <t>サイショウ</t>
    </rPh>
    <rPh sb="13" eb="14">
      <t>ネン</t>
    </rPh>
    <phoneticPr fontId="1"/>
  </si>
  <si>
    <t>過去30年の最小利回り（1年あたり）</t>
    <rPh sb="0" eb="2">
      <t>カコ</t>
    </rPh>
    <rPh sb="4" eb="5">
      <t>ネン</t>
    </rPh>
    <rPh sb="6" eb="8">
      <t>サイショウ</t>
    </rPh>
    <rPh sb="13" eb="14">
      <t>ネン</t>
    </rPh>
    <phoneticPr fontId="1"/>
  </si>
  <si>
    <t>過去20年の中央値（1年あたり）</t>
    <rPh sb="0" eb="2">
      <t>カコ</t>
    </rPh>
    <rPh sb="4" eb="5">
      <t>ネン</t>
    </rPh>
    <rPh sb="6" eb="9">
      <t>チュウオウチ</t>
    </rPh>
    <rPh sb="11" eb="12">
      <t>ネン</t>
    </rPh>
    <phoneticPr fontId="1"/>
  </si>
  <si>
    <t>過去30年の中央値（1年あたり）</t>
    <rPh sb="0" eb="2">
      <t>カコ</t>
    </rPh>
    <rPh sb="4" eb="5">
      <t>ネン</t>
    </rPh>
    <rPh sb="6" eb="9">
      <t>チュウオウチ</t>
    </rPh>
    <rPh sb="11" eb="12">
      <t>ネン</t>
    </rPh>
    <phoneticPr fontId="1"/>
  </si>
  <si>
    <t>・S&amp;P500の過去の収益率</t>
    <rPh sb="8" eb="10">
      <t>カコ</t>
    </rPh>
    <rPh sb="11" eb="14">
      <t>シュウエキリツ</t>
    </rPh>
    <phoneticPr fontId="1"/>
  </si>
  <si>
    <t>https://myindex.jp/data_i.php?q=SP1001JPY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</si>
</sst>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2"/>
  <sheetViews>
    <sheetView tabSelected="1" workbookViewId="0"/>
  </sheetViews>
  <sheetFormatPr defaultRowHeight="13.5" x14ac:dyDescent="0.15"/>
  <sheetData>
    <row r="1" spans="1:37" x14ac:dyDescent="0.15">
      <c r="A1" t="s">
        <v>9</v>
      </c>
    </row>
    <row r="2" spans="1:37" x14ac:dyDescent="0.15">
      <c r="A2">
        <v>1988</v>
      </c>
      <c r="B2" s="1">
        <v>0.20699999999999999</v>
      </c>
      <c r="D2">
        <f>1*(1+$B2)</f>
        <v>1.2070000000000001</v>
      </c>
      <c r="I2">
        <f>1*(1+$B2)</f>
        <v>1.2070000000000001</v>
      </c>
      <c r="AF2">
        <f>1*(1+$B2)</f>
        <v>1.2070000000000001</v>
      </c>
    </row>
    <row r="3" spans="1:37" x14ac:dyDescent="0.15">
      <c r="A3">
        <f t="shared" ref="A3:A36" si="0">A2+1</f>
        <v>1989</v>
      </c>
      <c r="B3" s="1">
        <v>0.51200000000000001</v>
      </c>
      <c r="D3">
        <f t="shared" ref="D3:D6" si="1">D2*(1+$B3)</f>
        <v>1.8249840000000002</v>
      </c>
      <c r="I3">
        <f t="shared" ref="I3" si="2">I2*(1+$B3)</f>
        <v>1.8249840000000002</v>
      </c>
      <c r="J3">
        <f>1*(1+$B3)</f>
        <v>1.512</v>
      </c>
      <c r="AF3">
        <f t="shared" ref="AF3" si="3">AF2*(1+$B3)</f>
        <v>1.8249840000000002</v>
      </c>
      <c r="AG3">
        <f>1*(1+$B3)</f>
        <v>1.512</v>
      </c>
    </row>
    <row r="4" spans="1:37" x14ac:dyDescent="0.15">
      <c r="A4">
        <f t="shared" si="0"/>
        <v>1990</v>
      </c>
      <c r="B4" s="1">
        <v>-8.5000000000000006E-2</v>
      </c>
      <c r="D4">
        <f t="shared" si="1"/>
        <v>1.6698603600000002</v>
      </c>
      <c r="I4">
        <f t="shared" ref="I4:J4" si="4">I3*(1+$B4)</f>
        <v>1.6698603600000002</v>
      </c>
      <c r="J4">
        <f t="shared" si="4"/>
        <v>1.38348</v>
      </c>
      <c r="K4">
        <f>1*(1+$B4)</f>
        <v>0.91500000000000004</v>
      </c>
      <c r="AF4">
        <f t="shared" ref="AF4:AG4" si="5">AF3*(1+$B4)</f>
        <v>1.6698603600000002</v>
      </c>
      <c r="AG4">
        <f t="shared" si="5"/>
        <v>1.38348</v>
      </c>
      <c r="AH4">
        <f>1*(1+$B4)</f>
        <v>0.91500000000000004</v>
      </c>
    </row>
    <row r="5" spans="1:37" x14ac:dyDescent="0.15">
      <c r="A5">
        <f t="shared" si="0"/>
        <v>1991</v>
      </c>
      <c r="B5" s="1">
        <v>0.2</v>
      </c>
      <c r="D5">
        <f t="shared" si="1"/>
        <v>2.0038324320000003</v>
      </c>
      <c r="I5">
        <f t="shared" ref="I5:K5" si="6">I4*(1+$B5)</f>
        <v>2.0038324320000003</v>
      </c>
      <c r="J5">
        <f t="shared" si="6"/>
        <v>1.6601760000000001</v>
      </c>
      <c r="K5">
        <f t="shared" si="6"/>
        <v>1.0980000000000001</v>
      </c>
      <c r="L5">
        <f>1*(1+$B5)</f>
        <v>1.2</v>
      </c>
      <c r="AF5">
        <f t="shared" ref="AF5:AH5" si="7">AF4*(1+$B5)</f>
        <v>2.0038324320000003</v>
      </c>
      <c r="AG5">
        <f t="shared" si="7"/>
        <v>1.6601760000000001</v>
      </c>
      <c r="AH5">
        <f t="shared" si="7"/>
        <v>1.0980000000000001</v>
      </c>
      <c r="AI5">
        <f>1*(1+$B5)</f>
        <v>1.2</v>
      </c>
    </row>
    <row r="6" spans="1:37" x14ac:dyDescent="0.15">
      <c r="A6">
        <f t="shared" si="0"/>
        <v>1992</v>
      </c>
      <c r="B6" s="1">
        <v>7.6999999999999999E-2</v>
      </c>
      <c r="D6">
        <f t="shared" si="1"/>
        <v>2.1581275292640001</v>
      </c>
      <c r="I6">
        <f t="shared" ref="I6:L6" si="8">I5*(1+$B6)</f>
        <v>2.1581275292640001</v>
      </c>
      <c r="J6">
        <f t="shared" si="8"/>
        <v>1.7880095520000001</v>
      </c>
      <c r="K6">
        <f t="shared" si="8"/>
        <v>1.1825460000000001</v>
      </c>
      <c r="L6">
        <f t="shared" si="8"/>
        <v>1.2924</v>
      </c>
      <c r="M6">
        <f>1*(1+$B6)</f>
        <v>1.077</v>
      </c>
      <c r="AB6" s="2"/>
      <c r="AF6">
        <f t="shared" ref="AF6:AI6" si="9">AF5*(1+$B6)</f>
        <v>2.1581275292640001</v>
      </c>
      <c r="AG6">
        <f t="shared" si="9"/>
        <v>1.7880095520000001</v>
      </c>
      <c r="AH6">
        <f t="shared" si="9"/>
        <v>1.1825460000000001</v>
      </c>
      <c r="AI6">
        <f t="shared" si="9"/>
        <v>1.2924</v>
      </c>
      <c r="AJ6">
        <f>1*(1+$B6)</f>
        <v>1.077</v>
      </c>
    </row>
    <row r="7" spans="1:37" x14ac:dyDescent="0.15">
      <c r="A7">
        <f t="shared" si="0"/>
        <v>1993</v>
      </c>
      <c r="B7" s="1">
        <v>-1.7000000000000001E-2</v>
      </c>
      <c r="D7">
        <f>D6*(1+$B7)</f>
        <v>2.1214393612665119</v>
      </c>
      <c r="G7" s="2"/>
      <c r="I7">
        <f t="shared" ref="I7:M7" si="10">I6*(1+$B7)</f>
        <v>2.1214393612665119</v>
      </c>
      <c r="J7">
        <f t="shared" si="10"/>
        <v>1.757613389616</v>
      </c>
      <c r="K7">
        <f t="shared" si="10"/>
        <v>1.1624427180000001</v>
      </c>
      <c r="L7">
        <f t="shared" si="10"/>
        <v>1.2704291999999999</v>
      </c>
      <c r="M7">
        <f t="shared" si="10"/>
        <v>1.058691</v>
      </c>
      <c r="N7">
        <f>1*(1+$B7)</f>
        <v>0.98299999999999998</v>
      </c>
      <c r="AF7">
        <f t="shared" ref="AF7:AJ7" si="11">AF6*(1+$B7)</f>
        <v>2.1214393612665119</v>
      </c>
      <c r="AG7">
        <f t="shared" si="11"/>
        <v>1.757613389616</v>
      </c>
      <c r="AH7">
        <f t="shared" si="11"/>
        <v>1.1624427180000001</v>
      </c>
      <c r="AI7">
        <f t="shared" si="11"/>
        <v>1.2704291999999999</v>
      </c>
      <c r="AJ7">
        <f t="shared" si="11"/>
        <v>1.058691</v>
      </c>
      <c r="AK7">
        <f>1*(1+$B7)</f>
        <v>0.98299999999999998</v>
      </c>
    </row>
    <row r="8" spans="1:37" x14ac:dyDescent="0.15">
      <c r="A8">
        <f t="shared" si="0"/>
        <v>1994</v>
      </c>
      <c r="B8" s="1">
        <v>-9.6000000000000002E-2</v>
      </c>
      <c r="D8">
        <f>D7*(1+$B8)</f>
        <v>1.9177811825849269</v>
      </c>
      <c r="G8" s="2"/>
      <c r="I8">
        <f t="shared" ref="I8:N8" si="12">I7*(1+$B8)</f>
        <v>1.9177811825849269</v>
      </c>
      <c r="J8">
        <f t="shared" si="12"/>
        <v>1.588882504212864</v>
      </c>
      <c r="K8">
        <f t="shared" si="12"/>
        <v>1.0508482170720002</v>
      </c>
      <c r="L8">
        <f t="shared" si="12"/>
        <v>1.1484679968</v>
      </c>
      <c r="M8">
        <f t="shared" si="12"/>
        <v>0.95705666400000011</v>
      </c>
      <c r="N8">
        <f t="shared" si="12"/>
        <v>0.88863199999999998</v>
      </c>
      <c r="O8">
        <f>1*(1+$B8)</f>
        <v>0.90400000000000003</v>
      </c>
      <c r="AB8" s="2"/>
      <c r="AF8">
        <f t="shared" ref="AF8:AK8" si="13">AF7*(1+$B8)</f>
        <v>1.9177811825849269</v>
      </c>
      <c r="AG8">
        <f t="shared" si="13"/>
        <v>1.588882504212864</v>
      </c>
      <c r="AH8">
        <f t="shared" si="13"/>
        <v>1.0508482170720002</v>
      </c>
      <c r="AI8">
        <f t="shared" si="13"/>
        <v>1.1484679968</v>
      </c>
      <c r="AJ8">
        <f t="shared" si="13"/>
        <v>0.95705666400000011</v>
      </c>
      <c r="AK8">
        <f t="shared" si="13"/>
        <v>0.88863199999999998</v>
      </c>
    </row>
    <row r="9" spans="1:37" x14ac:dyDescent="0.15">
      <c r="A9">
        <f t="shared" si="0"/>
        <v>1995</v>
      </c>
      <c r="B9" s="1">
        <v>0.42699999999999999</v>
      </c>
      <c r="D9">
        <f>D8*(1+$B9)</f>
        <v>2.7366737475486906</v>
      </c>
      <c r="G9" s="2"/>
      <c r="I9">
        <f t="shared" ref="I9:O9" si="14">I8*(1+$B9)</f>
        <v>2.7366737475486906</v>
      </c>
      <c r="J9">
        <f t="shared" si="14"/>
        <v>2.267335333511757</v>
      </c>
      <c r="K9">
        <f t="shared" si="14"/>
        <v>1.4995604057617442</v>
      </c>
      <c r="L9">
        <f t="shared" si="14"/>
        <v>1.6388638314336001</v>
      </c>
      <c r="M9">
        <f t="shared" si="14"/>
        <v>1.3657198595280002</v>
      </c>
      <c r="N9">
        <f t="shared" si="14"/>
        <v>1.2680778640000001</v>
      </c>
      <c r="O9">
        <f t="shared" si="14"/>
        <v>1.290008</v>
      </c>
      <c r="P9">
        <f>1*(1+$B9)</f>
        <v>1.427</v>
      </c>
      <c r="AB9" s="2"/>
      <c r="AF9">
        <f t="shared" ref="AF9:AK9" si="15">AF8*(1+$B9)</f>
        <v>2.7366737475486906</v>
      </c>
      <c r="AG9">
        <f t="shared" si="15"/>
        <v>2.267335333511757</v>
      </c>
      <c r="AH9">
        <f t="shared" si="15"/>
        <v>1.4995604057617442</v>
      </c>
      <c r="AI9">
        <f t="shared" si="15"/>
        <v>1.6388638314336001</v>
      </c>
      <c r="AJ9">
        <f t="shared" si="15"/>
        <v>1.3657198595280002</v>
      </c>
      <c r="AK9">
        <f t="shared" si="15"/>
        <v>1.2680778640000001</v>
      </c>
    </row>
    <row r="10" spans="1:37" x14ac:dyDescent="0.15">
      <c r="A10">
        <f t="shared" si="0"/>
        <v>1996</v>
      </c>
      <c r="B10" s="1">
        <v>0.379</v>
      </c>
      <c r="D10">
        <f t="shared" ref="D10:D36" si="16">D9*(1+$B10)</f>
        <v>3.7738730978696444</v>
      </c>
      <c r="G10" s="2"/>
      <c r="I10">
        <f t="shared" ref="I10:P10" si="17">I9*(1+$B10)</f>
        <v>3.7738730978696444</v>
      </c>
      <c r="J10">
        <f t="shared" si="17"/>
        <v>3.126655424912713</v>
      </c>
      <c r="K10">
        <f t="shared" si="17"/>
        <v>2.0678937995454452</v>
      </c>
      <c r="L10">
        <f t="shared" si="17"/>
        <v>2.2599932235469344</v>
      </c>
      <c r="M10">
        <f t="shared" si="17"/>
        <v>1.8833276862891124</v>
      </c>
      <c r="N10">
        <f t="shared" si="17"/>
        <v>1.7486793744560001</v>
      </c>
      <c r="O10">
        <f t="shared" si="17"/>
        <v>1.778921032</v>
      </c>
      <c r="P10">
        <f t="shared" si="17"/>
        <v>1.9678330000000002</v>
      </c>
      <c r="Q10">
        <f>1*(1+$B10)</f>
        <v>1.379</v>
      </c>
      <c r="AB10" s="2"/>
      <c r="AF10">
        <f t="shared" ref="AF10:AK10" si="18">AF9*(1+$B10)</f>
        <v>3.7738730978696444</v>
      </c>
      <c r="AG10">
        <f t="shared" si="18"/>
        <v>3.126655424912713</v>
      </c>
      <c r="AH10">
        <f t="shared" si="18"/>
        <v>2.0678937995454452</v>
      </c>
      <c r="AI10">
        <f t="shared" si="18"/>
        <v>2.2599932235469344</v>
      </c>
      <c r="AJ10">
        <f t="shared" si="18"/>
        <v>1.8833276862891124</v>
      </c>
      <c r="AK10">
        <f t="shared" si="18"/>
        <v>1.7486793744560001</v>
      </c>
    </row>
    <row r="11" spans="1:37" x14ac:dyDescent="0.15">
      <c r="A11">
        <f t="shared" si="0"/>
        <v>1997</v>
      </c>
      <c r="B11" s="1">
        <v>0.503</v>
      </c>
      <c r="D11">
        <f t="shared" si="16"/>
        <v>5.6721312660980763</v>
      </c>
      <c r="G11" s="2"/>
      <c r="I11">
        <f t="shared" ref="I11:Q11" si="19">I10*(1+$B11)</f>
        <v>5.6721312660980763</v>
      </c>
      <c r="J11">
        <f t="shared" si="19"/>
        <v>4.6993631036438082</v>
      </c>
      <c r="K11">
        <f t="shared" si="19"/>
        <v>3.1080443807168043</v>
      </c>
      <c r="L11">
        <f t="shared" si="19"/>
        <v>3.3967698149910426</v>
      </c>
      <c r="M11">
        <f t="shared" si="19"/>
        <v>2.8306415124925364</v>
      </c>
      <c r="N11">
        <f t="shared" si="19"/>
        <v>2.6282650998073684</v>
      </c>
      <c r="O11">
        <f t="shared" si="19"/>
        <v>2.6737183110960001</v>
      </c>
      <c r="P11">
        <f t="shared" si="19"/>
        <v>2.9576529990000004</v>
      </c>
      <c r="Q11">
        <f t="shared" si="19"/>
        <v>2.0726370000000003</v>
      </c>
      <c r="R11">
        <f>1*(1+$B11)</f>
        <v>1.5030000000000001</v>
      </c>
      <c r="AB11" s="2"/>
      <c r="AF11">
        <f t="shared" ref="AF11:AK11" si="20">AF10*(1+$B11)</f>
        <v>5.6721312660980763</v>
      </c>
      <c r="AG11">
        <f t="shared" si="20"/>
        <v>4.6993631036438082</v>
      </c>
      <c r="AH11">
        <f t="shared" si="20"/>
        <v>3.1080443807168043</v>
      </c>
      <c r="AI11">
        <f t="shared" si="20"/>
        <v>3.3967698149910426</v>
      </c>
      <c r="AJ11">
        <f t="shared" si="20"/>
        <v>2.8306415124925364</v>
      </c>
      <c r="AK11">
        <f t="shared" si="20"/>
        <v>2.6282650998073684</v>
      </c>
    </row>
    <row r="12" spans="1:37" x14ac:dyDescent="0.15">
      <c r="A12">
        <f t="shared" si="0"/>
        <v>1998</v>
      </c>
      <c r="B12" s="1">
        <v>0.11700000000000001</v>
      </c>
      <c r="D12">
        <f t="shared" si="16"/>
        <v>6.335770624231551</v>
      </c>
      <c r="G12" s="2"/>
      <c r="I12">
        <f t="shared" ref="I12:R12" si="21">I11*(1+$B12)</f>
        <v>6.335770624231551</v>
      </c>
      <c r="J12">
        <f t="shared" si="21"/>
        <v>5.249188586770134</v>
      </c>
      <c r="K12">
        <f t="shared" si="21"/>
        <v>3.4716855732606704</v>
      </c>
      <c r="L12">
        <f t="shared" si="21"/>
        <v>3.7941918833449946</v>
      </c>
      <c r="M12">
        <f t="shared" si="21"/>
        <v>3.161826569454163</v>
      </c>
      <c r="N12">
        <f t="shared" si="21"/>
        <v>2.9357721164848307</v>
      </c>
      <c r="O12">
        <f t="shared" si="21"/>
        <v>2.9865433534942323</v>
      </c>
      <c r="P12">
        <f t="shared" si="21"/>
        <v>3.3036983998830003</v>
      </c>
      <c r="Q12">
        <f t="shared" si="21"/>
        <v>2.3151355290000004</v>
      </c>
      <c r="R12">
        <f t="shared" si="21"/>
        <v>1.6788510000000001</v>
      </c>
      <c r="S12">
        <f>1*(1+$B12)</f>
        <v>1.117</v>
      </c>
      <c r="AB12" s="2"/>
      <c r="AF12">
        <f t="shared" ref="AF12:AK12" si="22">AF11*(1+$B12)</f>
        <v>6.335770624231551</v>
      </c>
      <c r="AG12">
        <f t="shared" si="22"/>
        <v>5.249188586770134</v>
      </c>
      <c r="AH12">
        <f t="shared" si="22"/>
        <v>3.4716855732606704</v>
      </c>
      <c r="AI12">
        <f t="shared" si="22"/>
        <v>3.7941918833449946</v>
      </c>
      <c r="AJ12">
        <f t="shared" si="22"/>
        <v>3.161826569454163</v>
      </c>
      <c r="AK12">
        <f t="shared" si="22"/>
        <v>2.9357721164848307</v>
      </c>
    </row>
    <row r="13" spans="1:37" x14ac:dyDescent="0.15">
      <c r="A13">
        <f t="shared" si="0"/>
        <v>1999</v>
      </c>
      <c r="B13" s="1">
        <v>0.09</v>
      </c>
      <c r="D13">
        <f t="shared" si="16"/>
        <v>6.9059899804123912</v>
      </c>
      <c r="G13" s="2"/>
      <c r="I13">
        <f t="shared" ref="I13:S13" si="23">I12*(1+$B13)</f>
        <v>6.9059899804123912</v>
      </c>
      <c r="J13">
        <f t="shared" si="23"/>
        <v>5.7216155595794467</v>
      </c>
      <c r="K13">
        <f t="shared" si="23"/>
        <v>3.7841372748541309</v>
      </c>
      <c r="L13">
        <f t="shared" si="23"/>
        <v>4.1356691528460443</v>
      </c>
      <c r="M13">
        <f t="shared" si="23"/>
        <v>3.4463909607050378</v>
      </c>
      <c r="N13">
        <f t="shared" si="23"/>
        <v>3.1999916069684655</v>
      </c>
      <c r="O13">
        <f t="shared" si="23"/>
        <v>3.2553322553087134</v>
      </c>
      <c r="P13">
        <f t="shared" si="23"/>
        <v>3.6010312558724706</v>
      </c>
      <c r="Q13">
        <f t="shared" si="23"/>
        <v>2.5234977266100005</v>
      </c>
      <c r="R13">
        <f t="shared" si="23"/>
        <v>1.8299475900000002</v>
      </c>
      <c r="S13">
        <f t="shared" si="23"/>
        <v>1.21753</v>
      </c>
      <c r="T13">
        <f>1*(1+$B13)</f>
        <v>1.0900000000000001</v>
      </c>
      <c r="AB13" s="2"/>
      <c r="AF13">
        <f t="shared" ref="AF13:AK13" si="24">AF12*(1+$B13)</f>
        <v>6.9059899804123912</v>
      </c>
      <c r="AG13">
        <f t="shared" si="24"/>
        <v>5.7216155595794467</v>
      </c>
      <c r="AH13">
        <f t="shared" si="24"/>
        <v>3.7841372748541309</v>
      </c>
      <c r="AI13">
        <f t="shared" si="24"/>
        <v>4.1356691528460443</v>
      </c>
      <c r="AJ13">
        <f t="shared" si="24"/>
        <v>3.4463909607050378</v>
      </c>
      <c r="AK13">
        <f t="shared" si="24"/>
        <v>3.1999916069684655</v>
      </c>
    </row>
    <row r="14" spans="1:37" x14ac:dyDescent="0.15">
      <c r="A14">
        <f t="shared" si="0"/>
        <v>2000</v>
      </c>
      <c r="B14" s="1">
        <v>1.7999999999999999E-2</v>
      </c>
      <c r="D14">
        <f t="shared" si="16"/>
        <v>7.030297800059814</v>
      </c>
      <c r="G14" s="2"/>
      <c r="I14">
        <f t="shared" ref="I14:T14" si="25">I13*(1+$B14)</f>
        <v>7.030297800059814</v>
      </c>
      <c r="J14">
        <f t="shared" si="25"/>
        <v>5.8246046396518771</v>
      </c>
      <c r="K14">
        <f t="shared" si="25"/>
        <v>3.8522517458015053</v>
      </c>
      <c r="L14">
        <f t="shared" si="25"/>
        <v>4.2101111975972731</v>
      </c>
      <c r="M14">
        <f t="shared" si="25"/>
        <v>3.5084259979977284</v>
      </c>
      <c r="N14">
        <f t="shared" si="25"/>
        <v>3.2575914558938979</v>
      </c>
      <c r="O14">
        <f t="shared" si="25"/>
        <v>3.3139282359042701</v>
      </c>
      <c r="P14">
        <f t="shared" si="25"/>
        <v>3.6658498184781751</v>
      </c>
      <c r="Q14">
        <f t="shared" si="25"/>
        <v>2.5689206856889806</v>
      </c>
      <c r="R14">
        <f t="shared" si="25"/>
        <v>1.8628866466200003</v>
      </c>
      <c r="S14">
        <f t="shared" si="25"/>
        <v>1.23944554</v>
      </c>
      <c r="T14">
        <f t="shared" si="25"/>
        <v>1.1096200000000001</v>
      </c>
      <c r="U14">
        <f>1*(1+$B14)</f>
        <v>1.018</v>
      </c>
      <c r="AB14" s="2"/>
      <c r="AF14">
        <f t="shared" ref="AF14:AK14" si="26">AF13*(1+$B14)</f>
        <v>7.030297800059814</v>
      </c>
      <c r="AG14">
        <f t="shared" si="26"/>
        <v>5.8246046396518771</v>
      </c>
      <c r="AH14">
        <f t="shared" si="26"/>
        <v>3.8522517458015053</v>
      </c>
      <c r="AI14">
        <f t="shared" si="26"/>
        <v>4.2101111975972731</v>
      </c>
      <c r="AJ14">
        <f t="shared" si="26"/>
        <v>3.5084259979977284</v>
      </c>
      <c r="AK14">
        <f t="shared" si="26"/>
        <v>3.2575914558938979</v>
      </c>
    </row>
    <row r="15" spans="1:37" x14ac:dyDescent="0.15">
      <c r="A15">
        <f t="shared" si="0"/>
        <v>2001</v>
      </c>
      <c r="B15" s="1">
        <v>1.4999999999999999E-2</v>
      </c>
      <c r="D15">
        <f t="shared" si="16"/>
        <v>7.1357522670607105</v>
      </c>
      <c r="G15" s="2"/>
      <c r="I15">
        <f t="shared" ref="I15:U15" si="27">I14*(1+$B15)</f>
        <v>7.1357522670607105</v>
      </c>
      <c r="J15">
        <f t="shared" si="27"/>
        <v>5.9119737092466549</v>
      </c>
      <c r="K15">
        <f t="shared" si="27"/>
        <v>3.9100355219885277</v>
      </c>
      <c r="L15">
        <f t="shared" si="27"/>
        <v>4.2732628655612315</v>
      </c>
      <c r="M15">
        <f t="shared" si="27"/>
        <v>3.5610523879676941</v>
      </c>
      <c r="N15">
        <f t="shared" si="27"/>
        <v>3.3064553277323059</v>
      </c>
      <c r="O15">
        <f t="shared" si="27"/>
        <v>3.3636371594428338</v>
      </c>
      <c r="P15">
        <f t="shared" si="27"/>
        <v>3.7208375657553474</v>
      </c>
      <c r="Q15">
        <f t="shared" si="27"/>
        <v>2.6074544959743151</v>
      </c>
      <c r="R15">
        <f t="shared" si="27"/>
        <v>1.8908299463193001</v>
      </c>
      <c r="S15">
        <f t="shared" si="27"/>
        <v>1.2580372230999999</v>
      </c>
      <c r="T15">
        <f t="shared" si="27"/>
        <v>1.1262642999999999</v>
      </c>
      <c r="U15">
        <f t="shared" si="27"/>
        <v>1.0332699999999999</v>
      </c>
      <c r="V15">
        <f>1*(1+$B15)</f>
        <v>1.0149999999999999</v>
      </c>
      <c r="AB15" s="2"/>
      <c r="AF15">
        <f t="shared" ref="AF15:AK15" si="28">AF14*(1+$B15)</f>
        <v>7.1357522670607105</v>
      </c>
      <c r="AG15">
        <f t="shared" si="28"/>
        <v>5.9119737092466549</v>
      </c>
      <c r="AH15">
        <f t="shared" si="28"/>
        <v>3.9100355219885277</v>
      </c>
      <c r="AI15">
        <f t="shared" si="28"/>
        <v>4.2732628655612315</v>
      </c>
      <c r="AJ15">
        <f t="shared" si="28"/>
        <v>3.5610523879676941</v>
      </c>
      <c r="AK15">
        <f t="shared" si="28"/>
        <v>3.3064553277323059</v>
      </c>
    </row>
    <row r="16" spans="1:37" x14ac:dyDescent="0.15">
      <c r="A16">
        <f t="shared" si="0"/>
        <v>2002</v>
      </c>
      <c r="B16" s="1">
        <v>-0.29699999999999999</v>
      </c>
      <c r="D16">
        <f t="shared" si="16"/>
        <v>5.0164338437436804</v>
      </c>
      <c r="G16" s="2"/>
      <c r="I16">
        <f t="shared" ref="I16:V16" si="29">I15*(1+$B16)</f>
        <v>5.0164338437436804</v>
      </c>
      <c r="J16">
        <f t="shared" si="29"/>
        <v>4.156117517600399</v>
      </c>
      <c r="K16">
        <f t="shared" si="29"/>
        <v>2.7487549719579354</v>
      </c>
      <c r="L16">
        <f t="shared" si="29"/>
        <v>3.0041037944895459</v>
      </c>
      <c r="M16">
        <f t="shared" si="29"/>
        <v>2.503419828741289</v>
      </c>
      <c r="N16">
        <f t="shared" si="29"/>
        <v>2.3244380953958115</v>
      </c>
      <c r="O16">
        <f t="shared" si="29"/>
        <v>2.3646369230883124</v>
      </c>
      <c r="P16">
        <f t="shared" si="29"/>
        <v>2.6157488087260097</v>
      </c>
      <c r="Q16">
        <f t="shared" si="29"/>
        <v>1.8330405106699437</v>
      </c>
      <c r="R16">
        <f t="shared" si="29"/>
        <v>1.3292534522624682</v>
      </c>
      <c r="S16">
        <f t="shared" si="29"/>
        <v>0.88440016783929998</v>
      </c>
      <c r="T16">
        <f t="shared" si="29"/>
        <v>0.79176380290000004</v>
      </c>
      <c r="U16">
        <f t="shared" si="29"/>
        <v>0.72638881</v>
      </c>
      <c r="V16">
        <f t="shared" si="29"/>
        <v>0.71354499999999998</v>
      </c>
      <c r="W16">
        <f>1*(1+$B16)</f>
        <v>0.70300000000000007</v>
      </c>
      <c r="AB16" s="2"/>
      <c r="AF16">
        <f t="shared" ref="AF16:AK16" si="30">AF15*(1+$B16)</f>
        <v>5.0164338437436804</v>
      </c>
      <c r="AG16">
        <f t="shared" si="30"/>
        <v>4.156117517600399</v>
      </c>
      <c r="AH16">
        <f t="shared" si="30"/>
        <v>2.7487549719579354</v>
      </c>
      <c r="AI16">
        <f t="shared" si="30"/>
        <v>3.0041037944895459</v>
      </c>
      <c r="AJ16">
        <f t="shared" si="30"/>
        <v>2.503419828741289</v>
      </c>
      <c r="AK16">
        <f t="shared" si="30"/>
        <v>2.3244380953958115</v>
      </c>
    </row>
    <row r="17" spans="1:39" x14ac:dyDescent="0.15">
      <c r="A17">
        <f t="shared" si="0"/>
        <v>2003</v>
      </c>
      <c r="B17" s="1">
        <v>0.16400000000000001</v>
      </c>
      <c r="D17">
        <f t="shared" si="16"/>
        <v>5.8391289941176439</v>
      </c>
      <c r="G17" s="2"/>
      <c r="I17">
        <f t="shared" ref="I17:W17" si="31">I16*(1+$B17)</f>
        <v>5.8391289941176439</v>
      </c>
      <c r="J17">
        <f t="shared" si="31"/>
        <v>4.8377207904868644</v>
      </c>
      <c r="K17">
        <f t="shared" si="31"/>
        <v>3.1995507873590365</v>
      </c>
      <c r="L17">
        <f t="shared" si="31"/>
        <v>3.4967768167858311</v>
      </c>
      <c r="M17">
        <f t="shared" si="31"/>
        <v>2.91398068065486</v>
      </c>
      <c r="N17">
        <f t="shared" si="31"/>
        <v>2.7056459430407243</v>
      </c>
      <c r="O17">
        <f t="shared" si="31"/>
        <v>2.7524373784747955</v>
      </c>
      <c r="P17">
        <f t="shared" si="31"/>
        <v>3.044731613357075</v>
      </c>
      <c r="Q17">
        <f t="shared" si="31"/>
        <v>2.1336591544198145</v>
      </c>
      <c r="R17">
        <f t="shared" si="31"/>
        <v>1.5472510184335129</v>
      </c>
      <c r="S17">
        <f t="shared" si="31"/>
        <v>1.0294417953649451</v>
      </c>
      <c r="T17">
        <f t="shared" si="31"/>
        <v>0.92161306657559994</v>
      </c>
      <c r="U17">
        <f t="shared" si="31"/>
        <v>0.84551657483999998</v>
      </c>
      <c r="V17">
        <f t="shared" si="31"/>
        <v>0.83056637999999994</v>
      </c>
      <c r="W17">
        <f t="shared" si="31"/>
        <v>0.81829200000000002</v>
      </c>
      <c r="X17">
        <f>1*(1+$B17)</f>
        <v>1.1639999999999999</v>
      </c>
      <c r="AB17" s="2"/>
      <c r="AF17">
        <f t="shared" ref="AF17:AK17" si="32">AF16*(1+$B17)</f>
        <v>5.8391289941176439</v>
      </c>
      <c r="AG17">
        <f t="shared" si="32"/>
        <v>4.8377207904868644</v>
      </c>
      <c r="AH17">
        <f t="shared" si="32"/>
        <v>3.1995507873590365</v>
      </c>
      <c r="AI17">
        <f t="shared" si="32"/>
        <v>3.4967768167858311</v>
      </c>
      <c r="AJ17">
        <f t="shared" si="32"/>
        <v>2.91398068065486</v>
      </c>
      <c r="AK17">
        <f t="shared" si="32"/>
        <v>2.7056459430407243</v>
      </c>
    </row>
    <row r="18" spans="1:39" x14ac:dyDescent="0.15">
      <c r="A18">
        <f t="shared" si="0"/>
        <v>2004</v>
      </c>
      <c r="B18" s="1">
        <v>5.8000000000000003E-2</v>
      </c>
      <c r="D18">
        <f t="shared" si="16"/>
        <v>6.1777984757764672</v>
      </c>
      <c r="G18" s="2"/>
      <c r="I18">
        <f t="shared" ref="I18:X18" si="33">I17*(1+$B18)</f>
        <v>6.1777984757764672</v>
      </c>
      <c r="J18">
        <f t="shared" si="33"/>
        <v>5.1183085963351029</v>
      </c>
      <c r="K18">
        <f t="shared" si="33"/>
        <v>3.3851247330258607</v>
      </c>
      <c r="L18">
        <f t="shared" si="33"/>
        <v>3.6995898721594096</v>
      </c>
      <c r="M18">
        <f t="shared" si="33"/>
        <v>3.0829915601328421</v>
      </c>
      <c r="N18">
        <f t="shared" si="33"/>
        <v>2.8625734077370866</v>
      </c>
      <c r="O18">
        <f t="shared" si="33"/>
        <v>2.9120787464263338</v>
      </c>
      <c r="P18">
        <f t="shared" si="33"/>
        <v>3.2213260469317855</v>
      </c>
      <c r="Q18">
        <f t="shared" si="33"/>
        <v>2.2574113853761637</v>
      </c>
      <c r="R18">
        <f t="shared" si="33"/>
        <v>1.6369915775026567</v>
      </c>
      <c r="S18">
        <f t="shared" si="33"/>
        <v>1.089149419496112</v>
      </c>
      <c r="T18">
        <f t="shared" si="33"/>
        <v>0.97506662443698477</v>
      </c>
      <c r="U18">
        <f t="shared" si="33"/>
        <v>0.89455653618072006</v>
      </c>
      <c r="V18">
        <f t="shared" si="33"/>
        <v>0.87873923003999999</v>
      </c>
      <c r="W18">
        <f t="shared" si="33"/>
        <v>0.86575293600000003</v>
      </c>
      <c r="X18">
        <f t="shared" si="33"/>
        <v>1.2315119999999999</v>
      </c>
      <c r="AB18" s="2"/>
      <c r="AF18">
        <f t="shared" ref="AF18:AK18" si="34">AF17*(1+$B18)</f>
        <v>6.1777984757764672</v>
      </c>
      <c r="AG18">
        <f t="shared" si="34"/>
        <v>5.1183085963351029</v>
      </c>
      <c r="AH18">
        <f t="shared" si="34"/>
        <v>3.3851247330258607</v>
      </c>
      <c r="AI18">
        <f t="shared" si="34"/>
        <v>3.6995898721594096</v>
      </c>
      <c r="AJ18">
        <f t="shared" si="34"/>
        <v>3.0829915601328421</v>
      </c>
      <c r="AK18">
        <f t="shared" si="34"/>
        <v>2.8625734077370866</v>
      </c>
    </row>
    <row r="19" spans="1:39" x14ac:dyDescent="0.15">
      <c r="A19">
        <f t="shared" si="0"/>
        <v>2005</v>
      </c>
      <c r="B19" s="1">
        <v>0.20799999999999999</v>
      </c>
      <c r="D19">
        <f t="shared" si="16"/>
        <v>7.4627805587379719</v>
      </c>
      <c r="G19" s="2"/>
      <c r="I19">
        <f t="shared" ref="I19:X19" si="35">I18*(1+$B19)</f>
        <v>7.4627805587379719</v>
      </c>
      <c r="J19">
        <f t="shared" si="35"/>
        <v>6.1829167843728046</v>
      </c>
      <c r="K19">
        <f t="shared" si="35"/>
        <v>4.0892306774952392</v>
      </c>
      <c r="L19">
        <f t="shared" si="35"/>
        <v>4.4691045655685668</v>
      </c>
      <c r="M19">
        <f t="shared" si="35"/>
        <v>3.7242538046404734</v>
      </c>
      <c r="N19">
        <f t="shared" si="35"/>
        <v>3.4579886765464005</v>
      </c>
      <c r="O19">
        <f t="shared" si="35"/>
        <v>3.517791125683011</v>
      </c>
      <c r="P19">
        <f t="shared" si="35"/>
        <v>3.8913618646935966</v>
      </c>
      <c r="Q19">
        <f t="shared" si="35"/>
        <v>2.7269529535344055</v>
      </c>
      <c r="R19">
        <f t="shared" si="35"/>
        <v>1.9774858256232093</v>
      </c>
      <c r="S19">
        <f t="shared" si="35"/>
        <v>1.3156924987513032</v>
      </c>
      <c r="T19">
        <f t="shared" si="35"/>
        <v>1.1778804823198776</v>
      </c>
      <c r="U19">
        <f t="shared" si="35"/>
        <v>1.0806242957063099</v>
      </c>
      <c r="V19">
        <f t="shared" si="35"/>
        <v>1.0615169898883199</v>
      </c>
      <c r="W19">
        <f t="shared" si="35"/>
        <v>1.0458295466880001</v>
      </c>
      <c r="X19">
        <f t="shared" si="35"/>
        <v>1.4876664959999999</v>
      </c>
      <c r="AB19" s="2"/>
      <c r="AF19">
        <f t="shared" ref="AF19:AK19" si="36">AF18*(1+$B19)</f>
        <v>7.4627805587379719</v>
      </c>
      <c r="AG19">
        <f t="shared" si="36"/>
        <v>6.1829167843728046</v>
      </c>
      <c r="AH19">
        <f t="shared" si="36"/>
        <v>4.0892306774952392</v>
      </c>
      <c r="AI19">
        <f t="shared" si="36"/>
        <v>4.4691045655685668</v>
      </c>
      <c r="AJ19">
        <f t="shared" si="36"/>
        <v>3.7242538046404734</v>
      </c>
      <c r="AK19">
        <f t="shared" si="36"/>
        <v>3.4579886765464005</v>
      </c>
    </row>
    <row r="20" spans="1:39" x14ac:dyDescent="0.15">
      <c r="A20">
        <f t="shared" si="0"/>
        <v>2006</v>
      </c>
      <c r="B20" s="1">
        <v>0.16800000000000001</v>
      </c>
      <c r="D20">
        <f t="shared" si="16"/>
        <v>8.7165276926059505</v>
      </c>
      <c r="G20" s="2"/>
      <c r="I20">
        <f t="shared" ref="I20:X20" si="37">I19*(1+$B20)</f>
        <v>8.7165276926059505</v>
      </c>
      <c r="J20">
        <f t="shared" si="37"/>
        <v>7.2216468041474355</v>
      </c>
      <c r="K20">
        <f t="shared" si="37"/>
        <v>4.7762214313144389</v>
      </c>
      <c r="L20">
        <f t="shared" si="37"/>
        <v>5.2199141325840861</v>
      </c>
      <c r="M20">
        <f t="shared" si="37"/>
        <v>4.3499284438200725</v>
      </c>
      <c r="N20">
        <f t="shared" si="37"/>
        <v>4.0389307742061957</v>
      </c>
      <c r="O20">
        <f t="shared" si="37"/>
        <v>4.108780034797757</v>
      </c>
      <c r="P20">
        <f t="shared" si="37"/>
        <v>4.5451106579621205</v>
      </c>
      <c r="Q20">
        <f t="shared" si="37"/>
        <v>3.1850810497281854</v>
      </c>
      <c r="R20">
        <f t="shared" si="37"/>
        <v>2.3097034443279085</v>
      </c>
      <c r="S20">
        <f t="shared" si="37"/>
        <v>1.5367288385415221</v>
      </c>
      <c r="T20">
        <f t="shared" si="37"/>
        <v>1.375764403349617</v>
      </c>
      <c r="U20">
        <f t="shared" si="37"/>
        <v>1.2621691773849699</v>
      </c>
      <c r="V20">
        <f t="shared" si="37"/>
        <v>1.2398518441895576</v>
      </c>
      <c r="W20">
        <f t="shared" si="37"/>
        <v>1.2215289105315841</v>
      </c>
      <c r="X20">
        <f t="shared" si="37"/>
        <v>1.7375944673279997</v>
      </c>
      <c r="AB20" s="2"/>
      <c r="AF20">
        <f t="shared" ref="AF20:AK20" si="38">AF19*(1+$B20)</f>
        <v>8.7165276926059505</v>
      </c>
      <c r="AG20">
        <f t="shared" si="38"/>
        <v>7.2216468041474355</v>
      </c>
      <c r="AH20">
        <f t="shared" si="38"/>
        <v>4.7762214313144389</v>
      </c>
      <c r="AI20">
        <f t="shared" si="38"/>
        <v>5.2199141325840861</v>
      </c>
      <c r="AJ20">
        <f t="shared" si="38"/>
        <v>4.3499284438200725</v>
      </c>
      <c r="AK20">
        <f t="shared" si="38"/>
        <v>4.0389307742061957</v>
      </c>
    </row>
    <row r="21" spans="1:39" x14ac:dyDescent="0.15">
      <c r="A21">
        <f t="shared" si="0"/>
        <v>2007</v>
      </c>
      <c r="B21" s="1">
        <v>-1.2E-2</v>
      </c>
      <c r="D21">
        <f t="shared" si="16"/>
        <v>8.6119293602946794</v>
      </c>
      <c r="G21" s="2"/>
      <c r="I21">
        <f>I20*(1+$B21)</f>
        <v>8.6119293602946794</v>
      </c>
      <c r="J21">
        <f t="shared" ref="J21:X21" si="39">J20*(1+$B21)</f>
        <v>7.1349870424976665</v>
      </c>
      <c r="K21">
        <f t="shared" si="39"/>
        <v>4.7189067741386657</v>
      </c>
      <c r="L21">
        <f t="shared" si="39"/>
        <v>5.1572751629930771</v>
      </c>
      <c r="M21">
        <f t="shared" si="39"/>
        <v>4.2977293024942318</v>
      </c>
      <c r="N21">
        <f t="shared" si="39"/>
        <v>3.9904636049157212</v>
      </c>
      <c r="O21">
        <f t="shared" si="39"/>
        <v>4.0594746743801835</v>
      </c>
      <c r="P21">
        <f t="shared" si="39"/>
        <v>4.4905693300665748</v>
      </c>
      <c r="Q21">
        <f t="shared" si="39"/>
        <v>3.1468600771314472</v>
      </c>
      <c r="R21">
        <f t="shared" si="39"/>
        <v>2.2819870029959737</v>
      </c>
      <c r="S21">
        <f t="shared" si="39"/>
        <v>1.5182880924790239</v>
      </c>
      <c r="T21">
        <f t="shared" si="39"/>
        <v>1.3592552305094217</v>
      </c>
      <c r="U21">
        <f t="shared" si="39"/>
        <v>1.2470231472563502</v>
      </c>
      <c r="V21">
        <f t="shared" si="39"/>
        <v>1.2249736220592828</v>
      </c>
      <c r="W21">
        <f t="shared" si="39"/>
        <v>1.2068705636052051</v>
      </c>
      <c r="X21">
        <f t="shared" si="39"/>
        <v>1.7167433337200637</v>
      </c>
      <c r="Z21">
        <f>I21</f>
        <v>8.6119293602946794</v>
      </c>
      <c r="AB21" s="2"/>
      <c r="AF21">
        <f t="shared" ref="AF21:AK21" si="40">AF20*(1+$B21)</f>
        <v>8.6119293602946794</v>
      </c>
      <c r="AG21">
        <f t="shared" si="40"/>
        <v>7.1349870424976665</v>
      </c>
      <c r="AH21">
        <f t="shared" si="40"/>
        <v>4.7189067741386657</v>
      </c>
      <c r="AI21">
        <f t="shared" si="40"/>
        <v>5.1572751629930771</v>
      </c>
      <c r="AJ21">
        <f t="shared" si="40"/>
        <v>4.2977293024942318</v>
      </c>
      <c r="AK21">
        <f t="shared" si="40"/>
        <v>3.9904636049157212</v>
      </c>
    </row>
    <row r="22" spans="1:39" x14ac:dyDescent="0.15">
      <c r="A22">
        <f t="shared" si="0"/>
        <v>2008</v>
      </c>
      <c r="B22" s="1">
        <v>-0.49</v>
      </c>
      <c r="D22">
        <f t="shared" si="16"/>
        <v>4.3920839737502861</v>
      </c>
      <c r="G22" s="2"/>
      <c r="J22">
        <f>J21*(1+$B22)</f>
        <v>3.6388433916738099</v>
      </c>
      <c r="K22">
        <f t="shared" ref="K22:X22" si="41">K21*(1+$B22)</f>
        <v>2.4066424548107195</v>
      </c>
      <c r="L22">
        <f t="shared" si="41"/>
        <v>2.6302103331264695</v>
      </c>
      <c r="M22">
        <f t="shared" si="41"/>
        <v>2.1918419442720585</v>
      </c>
      <c r="N22">
        <f t="shared" si="41"/>
        <v>2.0351364385070179</v>
      </c>
      <c r="O22">
        <f t="shared" si="41"/>
        <v>2.0703320839338937</v>
      </c>
      <c r="P22">
        <f t="shared" si="41"/>
        <v>2.2901903583339531</v>
      </c>
      <c r="Q22">
        <f t="shared" si="41"/>
        <v>1.6048986393370381</v>
      </c>
      <c r="R22">
        <f t="shared" si="41"/>
        <v>1.1638133715279466</v>
      </c>
      <c r="S22">
        <f t="shared" si="41"/>
        <v>0.77432692716430218</v>
      </c>
      <c r="T22">
        <f t="shared" si="41"/>
        <v>0.69322016755980509</v>
      </c>
      <c r="U22">
        <f t="shared" si="41"/>
        <v>0.63598180510073865</v>
      </c>
      <c r="V22">
        <f t="shared" si="41"/>
        <v>0.62473654725023431</v>
      </c>
      <c r="W22">
        <f t="shared" si="41"/>
        <v>0.61550398743865464</v>
      </c>
      <c r="X22">
        <f t="shared" si="41"/>
        <v>0.87553910019723247</v>
      </c>
      <c r="Z22">
        <f>J22</f>
        <v>3.6388433916738099</v>
      </c>
      <c r="AB22" s="2"/>
      <c r="AF22">
        <f t="shared" ref="AF22:AK22" si="42">AF21*(1+$B22)</f>
        <v>4.3920839737502861</v>
      </c>
      <c r="AG22">
        <f t="shared" si="42"/>
        <v>3.6388433916738099</v>
      </c>
      <c r="AH22">
        <f t="shared" si="42"/>
        <v>2.4066424548107195</v>
      </c>
      <c r="AI22">
        <f t="shared" si="42"/>
        <v>2.6302103331264695</v>
      </c>
      <c r="AJ22">
        <f t="shared" si="42"/>
        <v>2.1918419442720585</v>
      </c>
      <c r="AK22">
        <f t="shared" si="42"/>
        <v>2.0351364385070179</v>
      </c>
    </row>
    <row r="23" spans="1:39" x14ac:dyDescent="0.15">
      <c r="A23">
        <f t="shared" si="0"/>
        <v>2009</v>
      </c>
      <c r="B23" s="1">
        <v>0.30399999999999999</v>
      </c>
      <c r="D23">
        <f t="shared" si="16"/>
        <v>5.7272775017703736</v>
      </c>
      <c r="G23" s="2"/>
      <c r="K23">
        <f>K22*(1+$B23)</f>
        <v>3.1382617610731782</v>
      </c>
      <c r="L23">
        <f t="shared" ref="L23:X23" si="43">L22*(1+$B23)</f>
        <v>3.4297942743969161</v>
      </c>
      <c r="M23">
        <f t="shared" si="43"/>
        <v>2.8581618953307641</v>
      </c>
      <c r="N23">
        <f t="shared" si="43"/>
        <v>2.6538179158131512</v>
      </c>
      <c r="O23">
        <f t="shared" si="43"/>
        <v>2.6997130374497975</v>
      </c>
      <c r="P23">
        <f t="shared" si="43"/>
        <v>2.986408227267475</v>
      </c>
      <c r="Q23">
        <f t="shared" si="43"/>
        <v>2.0927878256954977</v>
      </c>
      <c r="R23">
        <f t="shared" si="43"/>
        <v>1.5176126364724425</v>
      </c>
      <c r="S23">
        <f t="shared" si="43"/>
        <v>1.0097223130222501</v>
      </c>
      <c r="T23">
        <f t="shared" si="43"/>
        <v>0.90395909849798584</v>
      </c>
      <c r="U23">
        <f t="shared" si="43"/>
        <v>0.8293202738513632</v>
      </c>
      <c r="V23">
        <f t="shared" si="43"/>
        <v>0.81465645761430561</v>
      </c>
      <c r="W23">
        <f t="shared" si="43"/>
        <v>0.80261719962000566</v>
      </c>
      <c r="X23">
        <f t="shared" si="43"/>
        <v>1.1417029866571913</v>
      </c>
      <c r="Z23">
        <f>K23</f>
        <v>3.1382617610731782</v>
      </c>
      <c r="AB23" s="2"/>
      <c r="AF23">
        <f t="shared" ref="AF23:AK23" si="44">AF22*(1+$B23)</f>
        <v>5.7272775017703736</v>
      </c>
      <c r="AG23">
        <f t="shared" si="44"/>
        <v>4.7450517827426486</v>
      </c>
      <c r="AH23">
        <f t="shared" si="44"/>
        <v>3.1382617610731782</v>
      </c>
      <c r="AI23">
        <f t="shared" si="44"/>
        <v>3.4297942743969161</v>
      </c>
      <c r="AJ23">
        <f t="shared" si="44"/>
        <v>2.8581618953307641</v>
      </c>
      <c r="AK23">
        <f t="shared" si="44"/>
        <v>2.6538179158131512</v>
      </c>
    </row>
    <row r="24" spans="1:39" x14ac:dyDescent="0.15">
      <c r="A24">
        <f t="shared" si="0"/>
        <v>2010</v>
      </c>
      <c r="B24" s="1">
        <v>4.0000000000000001E-3</v>
      </c>
      <c r="D24">
        <f t="shared" si="16"/>
        <v>5.7501866117774556</v>
      </c>
      <c r="G24" s="2"/>
      <c r="L24">
        <f>L23*(1+$B24)</f>
        <v>3.4435134514945038</v>
      </c>
      <c r="M24">
        <f t="shared" ref="M24:X24" si="45">M23*(1+$B24)</f>
        <v>2.869594542912087</v>
      </c>
      <c r="N24">
        <f t="shared" si="45"/>
        <v>2.664433187476404</v>
      </c>
      <c r="O24">
        <f t="shared" si="45"/>
        <v>2.7105118895995965</v>
      </c>
      <c r="P24">
        <f t="shared" si="45"/>
        <v>2.9983538601765449</v>
      </c>
      <c r="Q24">
        <f t="shared" si="45"/>
        <v>2.1011589769982799</v>
      </c>
      <c r="R24">
        <f t="shared" si="45"/>
        <v>1.5236830870183322</v>
      </c>
      <c r="S24">
        <f t="shared" si="45"/>
        <v>1.0137612022743392</v>
      </c>
      <c r="T24">
        <f t="shared" si="45"/>
        <v>0.90757493489197782</v>
      </c>
      <c r="U24">
        <f t="shared" si="45"/>
        <v>0.83263755494676861</v>
      </c>
      <c r="V24">
        <f t="shared" si="45"/>
        <v>0.81791508344476282</v>
      </c>
      <c r="W24">
        <f t="shared" si="45"/>
        <v>0.80582766841848563</v>
      </c>
      <c r="X24">
        <f t="shared" si="45"/>
        <v>1.1462697986038199</v>
      </c>
      <c r="Z24">
        <f>L24</f>
        <v>3.4435134514945038</v>
      </c>
      <c r="AB24" s="2"/>
      <c r="AF24">
        <f t="shared" ref="AF24:AK24" si="46">AF23*(1+$B24)</f>
        <v>5.7501866117774556</v>
      </c>
      <c r="AG24">
        <f t="shared" si="46"/>
        <v>4.7640319898736196</v>
      </c>
      <c r="AH24">
        <f t="shared" si="46"/>
        <v>3.1508148081174712</v>
      </c>
      <c r="AI24">
        <f t="shared" si="46"/>
        <v>3.4435134514945038</v>
      </c>
      <c r="AJ24">
        <f t="shared" si="46"/>
        <v>2.869594542912087</v>
      </c>
      <c r="AK24">
        <f t="shared" si="46"/>
        <v>2.664433187476404</v>
      </c>
    </row>
    <row r="25" spans="1:39" x14ac:dyDescent="0.15">
      <c r="A25">
        <f t="shared" si="0"/>
        <v>2011</v>
      </c>
      <c r="B25" s="1">
        <v>-3.3000000000000002E-2</v>
      </c>
      <c r="D25">
        <f t="shared" si="16"/>
        <v>5.5604304535887996</v>
      </c>
      <c r="G25" s="2"/>
      <c r="M25">
        <f>M24*(1+$B25)</f>
        <v>2.7748979229959883</v>
      </c>
      <c r="N25">
        <f t="shared" ref="N25:X25" si="47">N24*(1+$B25)</f>
        <v>2.5765068922896828</v>
      </c>
      <c r="O25">
        <f t="shared" si="47"/>
        <v>2.6210649972428097</v>
      </c>
      <c r="P25">
        <f t="shared" si="47"/>
        <v>2.8994081827907188</v>
      </c>
      <c r="Q25">
        <f t="shared" si="47"/>
        <v>2.0318207307573366</v>
      </c>
      <c r="R25">
        <f t="shared" si="47"/>
        <v>1.4734015451467273</v>
      </c>
      <c r="S25">
        <f t="shared" si="47"/>
        <v>0.98030708259928601</v>
      </c>
      <c r="T25">
        <f t="shared" si="47"/>
        <v>0.87762496204054252</v>
      </c>
      <c r="U25">
        <f t="shared" si="47"/>
        <v>0.8051605156335252</v>
      </c>
      <c r="V25">
        <f t="shared" si="47"/>
        <v>0.79092388569108563</v>
      </c>
      <c r="W25">
        <f t="shared" si="47"/>
        <v>0.77923535536067556</v>
      </c>
      <c r="X25">
        <f t="shared" si="47"/>
        <v>1.1084428952498939</v>
      </c>
      <c r="Z25">
        <f>M25</f>
        <v>2.7748979229959883</v>
      </c>
      <c r="AB25" s="2"/>
      <c r="AF25">
        <f t="shared" ref="AF25:AK25" si="48">AF24*(1+$B25)</f>
        <v>5.5604304535887996</v>
      </c>
      <c r="AG25">
        <f t="shared" si="48"/>
        <v>4.6068189342077899</v>
      </c>
      <c r="AH25">
        <f t="shared" si="48"/>
        <v>3.0468379194495947</v>
      </c>
      <c r="AI25">
        <f t="shared" si="48"/>
        <v>3.3298775075951852</v>
      </c>
      <c r="AJ25">
        <f t="shared" si="48"/>
        <v>2.7748979229959883</v>
      </c>
      <c r="AK25">
        <f t="shared" si="48"/>
        <v>2.5765068922896828</v>
      </c>
    </row>
    <row r="26" spans="1:39" x14ac:dyDescent="0.15">
      <c r="A26">
        <f t="shared" si="0"/>
        <v>2012</v>
      </c>
      <c r="B26" s="1">
        <v>0.308</v>
      </c>
      <c r="D26">
        <f t="shared" si="16"/>
        <v>7.27304303329415</v>
      </c>
      <c r="G26" s="2"/>
      <c r="N26">
        <f>N25*(1+$B26)</f>
        <v>3.3700710151149051</v>
      </c>
      <c r="O26">
        <f t="shared" ref="O26:X26" si="49">O25*(1+$B26)</f>
        <v>3.4283530163935954</v>
      </c>
      <c r="P26">
        <f t="shared" si="49"/>
        <v>3.7924259030902605</v>
      </c>
      <c r="Q26">
        <f t="shared" si="49"/>
        <v>2.6576215158305962</v>
      </c>
      <c r="R26">
        <f t="shared" si="49"/>
        <v>1.9272092210519194</v>
      </c>
      <c r="S26">
        <f t="shared" si="49"/>
        <v>1.2822416640398662</v>
      </c>
      <c r="T26">
        <f t="shared" si="49"/>
        <v>1.1479334503490297</v>
      </c>
      <c r="U26">
        <f t="shared" si="49"/>
        <v>1.0531499544486509</v>
      </c>
      <c r="V26">
        <f t="shared" si="49"/>
        <v>1.03452844248394</v>
      </c>
      <c r="W26">
        <f t="shared" si="49"/>
        <v>1.0192398448117637</v>
      </c>
      <c r="X26">
        <f t="shared" si="49"/>
        <v>1.4498433069868613</v>
      </c>
      <c r="Z26">
        <f>N26</f>
        <v>3.3700710151149051</v>
      </c>
      <c r="AB26" s="2"/>
      <c r="AF26">
        <f t="shared" ref="AF26:AK26" si="50">AF25*(1+$B26)</f>
        <v>7.27304303329415</v>
      </c>
      <c r="AG26">
        <f t="shared" si="50"/>
        <v>6.025719165943789</v>
      </c>
      <c r="AH26">
        <f t="shared" si="50"/>
        <v>3.98526399864007</v>
      </c>
      <c r="AI26">
        <f t="shared" si="50"/>
        <v>4.3554797799345026</v>
      </c>
      <c r="AJ26">
        <f t="shared" si="50"/>
        <v>3.6295664832787526</v>
      </c>
      <c r="AK26">
        <f t="shared" si="50"/>
        <v>3.3700710151149051</v>
      </c>
    </row>
    <row r="27" spans="1:39" x14ac:dyDescent="0.15">
      <c r="A27">
        <f t="shared" si="0"/>
        <v>2013</v>
      </c>
      <c r="B27" s="1">
        <v>0.60799999999999998</v>
      </c>
      <c r="D27">
        <f t="shared" si="16"/>
        <v>11.695053197536994</v>
      </c>
      <c r="G27" s="2"/>
      <c r="O27">
        <f>O26*(1+$B27)</f>
        <v>5.512791650360902</v>
      </c>
      <c r="P27">
        <f t="shared" ref="P27:X27" si="51">P26*(1+$B27)</f>
        <v>6.0982208521691392</v>
      </c>
      <c r="Q27">
        <f t="shared" si="51"/>
        <v>4.2734553974555993</v>
      </c>
      <c r="R27">
        <f t="shared" si="51"/>
        <v>3.0989524274514864</v>
      </c>
      <c r="S27">
        <f t="shared" si="51"/>
        <v>2.0618445957761051</v>
      </c>
      <c r="T27">
        <f t="shared" si="51"/>
        <v>1.8458769881612398</v>
      </c>
      <c r="U27">
        <f t="shared" si="51"/>
        <v>1.6934651267534306</v>
      </c>
      <c r="V27">
        <f t="shared" si="51"/>
        <v>1.6635217355141756</v>
      </c>
      <c r="W27">
        <f t="shared" si="51"/>
        <v>1.638937670457316</v>
      </c>
      <c r="X27">
        <f t="shared" si="51"/>
        <v>2.3313480376348732</v>
      </c>
      <c r="Z27">
        <f>O27</f>
        <v>5.512791650360902</v>
      </c>
      <c r="AB27" s="2"/>
      <c r="AF27">
        <f t="shared" ref="AF27:AK27" si="52">AF26*(1+$B27)</f>
        <v>11.695053197536994</v>
      </c>
      <c r="AG27">
        <f t="shared" si="52"/>
        <v>9.6893564188376136</v>
      </c>
      <c r="AH27">
        <f t="shared" si="52"/>
        <v>6.4083045098132327</v>
      </c>
      <c r="AI27">
        <f t="shared" si="52"/>
        <v>7.0036114861346803</v>
      </c>
      <c r="AJ27">
        <f t="shared" si="52"/>
        <v>5.8363429051122342</v>
      </c>
      <c r="AK27">
        <f t="shared" si="52"/>
        <v>5.4190741923047678</v>
      </c>
    </row>
    <row r="28" spans="1:39" x14ac:dyDescent="0.15">
      <c r="A28">
        <f t="shared" si="0"/>
        <v>2014</v>
      </c>
      <c r="B28" s="1">
        <v>0.30299999999999999</v>
      </c>
      <c r="D28">
        <f>D27*(1+$B28)</f>
        <v>15.238654316390702</v>
      </c>
      <c r="G28" s="2"/>
      <c r="P28">
        <f>P27*(1+$B28)</f>
        <v>7.9459817703763882</v>
      </c>
      <c r="Q28">
        <f t="shared" ref="Q28:X28" si="53">Q27*(1+$B28)</f>
        <v>5.5683123828846455</v>
      </c>
      <c r="R28">
        <f t="shared" si="53"/>
        <v>4.0379350129692861</v>
      </c>
      <c r="S28">
        <f t="shared" si="53"/>
        <v>2.6865835082962648</v>
      </c>
      <c r="T28">
        <f t="shared" si="53"/>
        <v>2.4051777155740952</v>
      </c>
      <c r="U28">
        <f t="shared" si="53"/>
        <v>2.2065850601597199</v>
      </c>
      <c r="V28">
        <f t="shared" si="53"/>
        <v>2.1675688213749709</v>
      </c>
      <c r="W28">
        <f t="shared" si="53"/>
        <v>2.1355357846058824</v>
      </c>
      <c r="X28">
        <f t="shared" si="53"/>
        <v>3.0377464930382394</v>
      </c>
      <c r="Z28">
        <f>P28</f>
        <v>7.9459817703763882</v>
      </c>
      <c r="AB28" s="2"/>
      <c r="AF28">
        <f t="shared" ref="AF28:AK28" si="54">AF27*(1+$B28)</f>
        <v>15.238654316390702</v>
      </c>
      <c r="AG28">
        <f t="shared" si="54"/>
        <v>12.625231413745411</v>
      </c>
      <c r="AH28">
        <f t="shared" si="54"/>
        <v>8.350020776286641</v>
      </c>
      <c r="AI28">
        <f t="shared" si="54"/>
        <v>9.1257057664334873</v>
      </c>
      <c r="AJ28">
        <f t="shared" si="54"/>
        <v>7.6047548053612406</v>
      </c>
      <c r="AK28">
        <f t="shared" si="54"/>
        <v>7.0610536725731121</v>
      </c>
    </row>
    <row r="29" spans="1:39" x14ac:dyDescent="0.15">
      <c r="A29">
        <f t="shared" si="0"/>
        <v>2015</v>
      </c>
      <c r="B29" s="1">
        <v>1.0999999999999999E-2</v>
      </c>
      <c r="D29">
        <f>D28*(1+$B29)</f>
        <v>15.406279513870999</v>
      </c>
      <c r="G29" s="2"/>
      <c r="Q29">
        <f>Q28*(1+$B29)</f>
        <v>5.6295638190963757</v>
      </c>
      <c r="R29">
        <f t="shared" ref="R29:X29" si="55">R28*(1+$B29)</f>
        <v>4.0823522981119478</v>
      </c>
      <c r="S29">
        <f t="shared" si="55"/>
        <v>2.7161359268875236</v>
      </c>
      <c r="T29">
        <f t="shared" si="55"/>
        <v>2.4316346704454102</v>
      </c>
      <c r="U29">
        <f t="shared" si="55"/>
        <v>2.2308574958214766</v>
      </c>
      <c r="V29">
        <f t="shared" si="55"/>
        <v>2.1914120784100954</v>
      </c>
      <c r="W29">
        <f t="shared" si="55"/>
        <v>2.1590266782365468</v>
      </c>
      <c r="X29">
        <f t="shared" si="55"/>
        <v>3.0711617044616597</v>
      </c>
      <c r="Z29">
        <f>Q29</f>
        <v>5.6295638190963757</v>
      </c>
      <c r="AB29" s="2"/>
      <c r="AF29">
        <f t="shared" ref="AF29:AK29" si="56">AF28*(1+$B29)</f>
        <v>15.406279513870999</v>
      </c>
      <c r="AG29">
        <f t="shared" si="56"/>
        <v>12.764108959296609</v>
      </c>
      <c r="AH29">
        <f t="shared" si="56"/>
        <v>8.4418710048257939</v>
      </c>
      <c r="AI29">
        <f t="shared" si="56"/>
        <v>9.2260885298642545</v>
      </c>
      <c r="AJ29">
        <f t="shared" si="56"/>
        <v>7.6884071082202139</v>
      </c>
      <c r="AK29">
        <f t="shared" si="56"/>
        <v>7.1387252629714153</v>
      </c>
    </row>
    <row r="30" spans="1:39" x14ac:dyDescent="0.15">
      <c r="A30">
        <f t="shared" si="0"/>
        <v>2016</v>
      </c>
      <c r="B30" s="1">
        <v>8.8999999999999996E-2</v>
      </c>
      <c r="D30">
        <f t="shared" si="16"/>
        <v>16.777438390605518</v>
      </c>
      <c r="G30" s="2"/>
      <c r="R30">
        <f>R29*(1+$B30)</f>
        <v>4.4456816526439109</v>
      </c>
      <c r="S30">
        <f t="shared" ref="S30:X30" si="57">S29*(1+$B30)</f>
        <v>2.9578720243805132</v>
      </c>
      <c r="T30">
        <f t="shared" si="57"/>
        <v>2.6480501561150516</v>
      </c>
      <c r="U30">
        <f t="shared" si="57"/>
        <v>2.4294038129495878</v>
      </c>
      <c r="V30">
        <f t="shared" si="57"/>
        <v>2.3864477533885937</v>
      </c>
      <c r="W30">
        <f t="shared" si="57"/>
        <v>2.3511800525995996</v>
      </c>
      <c r="X30">
        <f t="shared" si="57"/>
        <v>3.3444950961587474</v>
      </c>
      <c r="Z30">
        <f>R30</f>
        <v>4.4456816526439109</v>
      </c>
      <c r="AB30" s="2"/>
      <c r="AF30">
        <f t="shared" ref="AF30:AK30" si="58">AF29*(1+$B30)</f>
        <v>16.777438390605518</v>
      </c>
      <c r="AG30">
        <f t="shared" si="58"/>
        <v>13.900114656674006</v>
      </c>
      <c r="AH30">
        <f t="shared" si="58"/>
        <v>9.1931975242552895</v>
      </c>
      <c r="AI30">
        <f t="shared" si="58"/>
        <v>10.047210409022172</v>
      </c>
      <c r="AJ30">
        <f t="shared" si="58"/>
        <v>8.3726753408518135</v>
      </c>
      <c r="AK30">
        <f t="shared" si="58"/>
        <v>7.7740718113758707</v>
      </c>
    </row>
    <row r="31" spans="1:39" x14ac:dyDescent="0.15">
      <c r="A31">
        <f t="shared" si="0"/>
        <v>2017</v>
      </c>
      <c r="B31" s="1">
        <v>0.17399999999999999</v>
      </c>
      <c r="D31">
        <f t="shared" si="16"/>
        <v>19.696712670570875</v>
      </c>
      <c r="G31" s="2"/>
      <c r="S31">
        <f>S30*(1+$B31)</f>
        <v>3.4725417566227224</v>
      </c>
      <c r="T31">
        <f t="shared" ref="T31:X31" si="59">T30*(1+$B31)</f>
        <v>3.1088108832790704</v>
      </c>
      <c r="U31">
        <f t="shared" si="59"/>
        <v>2.8521200764028158</v>
      </c>
      <c r="V31">
        <f t="shared" si="59"/>
        <v>2.8016896624782088</v>
      </c>
      <c r="W31">
        <f t="shared" si="59"/>
        <v>2.7602853817519297</v>
      </c>
      <c r="X31">
        <f t="shared" si="59"/>
        <v>3.9264372428903691</v>
      </c>
      <c r="Z31">
        <f>S31</f>
        <v>3.4725417566227224</v>
      </c>
      <c r="AB31" s="2"/>
      <c r="AF31">
        <f t="shared" ref="AF31:AK31" si="60">AF30*(1+$B31)</f>
        <v>19.696712670570875</v>
      </c>
      <c r="AG31">
        <f t="shared" si="60"/>
        <v>16.318734606935283</v>
      </c>
      <c r="AH31">
        <f t="shared" si="60"/>
        <v>10.79281389347571</v>
      </c>
      <c r="AI31">
        <f t="shared" si="60"/>
        <v>11.795425020192029</v>
      </c>
      <c r="AJ31">
        <f t="shared" si="60"/>
        <v>9.8295208501600282</v>
      </c>
      <c r="AK31">
        <f t="shared" si="60"/>
        <v>9.1267603065552709</v>
      </c>
      <c r="AM31">
        <f>AF31</f>
        <v>19.696712670570875</v>
      </c>
    </row>
    <row r="32" spans="1:39" x14ac:dyDescent="0.15">
      <c r="A32">
        <f t="shared" si="0"/>
        <v>2018</v>
      </c>
      <c r="B32" s="1">
        <v>-0.08</v>
      </c>
      <c r="D32">
        <f t="shared" si="16"/>
        <v>18.120975656925207</v>
      </c>
      <c r="G32" s="2"/>
      <c r="T32">
        <f>T31*(1+$B32)</f>
        <v>2.860106012616745</v>
      </c>
      <c r="U32">
        <f t="shared" ref="U32:X32" si="61">U31*(1+$B32)</f>
        <v>2.6239504702905907</v>
      </c>
      <c r="V32">
        <f t="shared" si="61"/>
        <v>2.5775544894799522</v>
      </c>
      <c r="W32">
        <f t="shared" si="61"/>
        <v>2.5394625512117757</v>
      </c>
      <c r="X32">
        <f t="shared" si="61"/>
        <v>3.6123222634591396</v>
      </c>
      <c r="Z32">
        <f>T32</f>
        <v>2.860106012616745</v>
      </c>
      <c r="AB32" s="2"/>
      <c r="AG32">
        <f t="shared" ref="AG32:AK32" si="62">AG31*(1+$B32)</f>
        <v>15.013235838380462</v>
      </c>
      <c r="AH32">
        <f t="shared" si="62"/>
        <v>9.9293887819976536</v>
      </c>
      <c r="AI32">
        <f t="shared" si="62"/>
        <v>10.851791018576668</v>
      </c>
      <c r="AJ32">
        <f t="shared" si="62"/>
        <v>9.0431591821472264</v>
      </c>
      <c r="AK32">
        <f t="shared" si="62"/>
        <v>8.3966194820308502</v>
      </c>
      <c r="AM32">
        <f>AG32</f>
        <v>15.013235838380462</v>
      </c>
    </row>
    <row r="33" spans="1:42" x14ac:dyDescent="0.15">
      <c r="A33">
        <f t="shared" si="0"/>
        <v>2019</v>
      </c>
      <c r="B33" s="1">
        <v>0.32800000000000001</v>
      </c>
      <c r="D33">
        <f t="shared" si="16"/>
        <v>24.064655672396675</v>
      </c>
      <c r="G33" s="2"/>
      <c r="U33">
        <f>U32*(1+$B33)</f>
        <v>3.4846062245459044</v>
      </c>
      <c r="V33">
        <f t="shared" ref="V33:X33" si="63">V32*(1+$B33)</f>
        <v>3.422992362029377</v>
      </c>
      <c r="W33">
        <f t="shared" si="63"/>
        <v>3.3724062680092382</v>
      </c>
      <c r="X33">
        <f t="shared" si="63"/>
        <v>4.7971639658737377</v>
      </c>
      <c r="Z33">
        <f>U33</f>
        <v>3.4846062245459044</v>
      </c>
      <c r="AB33" s="2"/>
      <c r="AH33">
        <f t="shared" ref="AH33:AK33" si="64">AH32*(1+$B33)</f>
        <v>13.186228302492884</v>
      </c>
      <c r="AI33">
        <f t="shared" si="64"/>
        <v>14.411178472669816</v>
      </c>
      <c r="AJ33">
        <f t="shared" si="64"/>
        <v>12.009315393891518</v>
      </c>
      <c r="AK33">
        <f t="shared" si="64"/>
        <v>11.15071067213697</v>
      </c>
      <c r="AM33">
        <f>AH33</f>
        <v>13.186228302492884</v>
      </c>
    </row>
    <row r="34" spans="1:42" x14ac:dyDescent="0.15">
      <c r="A34">
        <f t="shared" si="0"/>
        <v>2020</v>
      </c>
      <c r="B34" s="1">
        <v>0.127</v>
      </c>
      <c r="D34">
        <f t="shared" si="16"/>
        <v>27.120866942791054</v>
      </c>
      <c r="G34" s="2"/>
      <c r="V34">
        <f>V33*(1+$B34)</f>
        <v>3.8577123920071079</v>
      </c>
      <c r="W34">
        <f t="shared" ref="W34:X34" si="65">W33*(1+$B34)</f>
        <v>3.8007018640464114</v>
      </c>
      <c r="X34">
        <f t="shared" si="65"/>
        <v>5.4064037895397021</v>
      </c>
      <c r="Z34">
        <f>V34</f>
        <v>3.8577123920071079</v>
      </c>
      <c r="AB34" s="2"/>
      <c r="AI34">
        <f t="shared" ref="AI34:AK34" si="66">AI33*(1+$B34)</f>
        <v>16.241398138698884</v>
      </c>
      <c r="AJ34">
        <f t="shared" si="66"/>
        <v>13.534498448915741</v>
      </c>
      <c r="AK34">
        <f t="shared" si="66"/>
        <v>12.566850927498365</v>
      </c>
      <c r="AM34">
        <f>AI34</f>
        <v>16.241398138698884</v>
      </c>
    </row>
    <row r="35" spans="1:42" x14ac:dyDescent="0.15">
      <c r="A35">
        <f t="shared" si="0"/>
        <v>2021</v>
      </c>
      <c r="B35" s="1">
        <v>0.42599999999999999</v>
      </c>
      <c r="D35">
        <f t="shared" si="16"/>
        <v>38.674356260420041</v>
      </c>
      <c r="G35" s="2"/>
      <c r="W35">
        <f>W34*(1+$B35)</f>
        <v>5.4198008581301824</v>
      </c>
      <c r="X35">
        <f t="shared" ref="X35" si="67">X34*(1+$B35)</f>
        <v>7.7095318038836149</v>
      </c>
      <c r="Z35">
        <f>W35</f>
        <v>5.4198008581301824</v>
      </c>
      <c r="AB35" s="2"/>
      <c r="AJ35">
        <f t="shared" ref="AJ35:AK35" si="68">AJ34*(1+$B35)</f>
        <v>19.300194788153846</v>
      </c>
      <c r="AK35">
        <f t="shared" si="68"/>
        <v>17.920329422612667</v>
      </c>
      <c r="AM35">
        <f>AJ35</f>
        <v>19.300194788153846</v>
      </c>
    </row>
    <row r="36" spans="1:42" x14ac:dyDescent="0.15">
      <c r="A36">
        <f t="shared" si="0"/>
        <v>2022</v>
      </c>
      <c r="B36" s="1">
        <v>-6.7000000000000004E-2</v>
      </c>
      <c r="D36">
        <f t="shared" si="16"/>
        <v>36.083174390971898</v>
      </c>
      <c r="G36" s="2"/>
      <c r="X36">
        <f>X35*(1+$B36)</f>
        <v>7.1929931730234129</v>
      </c>
      <c r="Z36">
        <f>X36</f>
        <v>7.1929931730234129</v>
      </c>
      <c r="AA36">
        <f>AVERAGE(Z21:Z36)</f>
        <v>4.6749560132544206</v>
      </c>
      <c r="AB36" s="2"/>
      <c r="AK36">
        <f t="shared" ref="AK36" si="69">AK35*(1+$B36)</f>
        <v>16.71966735129762</v>
      </c>
      <c r="AM36">
        <f>AK36</f>
        <v>16.71966735129762</v>
      </c>
      <c r="AN36">
        <f>AVERAGE(AM31:AM36)</f>
        <v>16.692906181599096</v>
      </c>
    </row>
    <row r="37" spans="1:42" x14ac:dyDescent="0.15">
      <c r="D37" s="1"/>
    </row>
    <row r="38" spans="1:42" x14ac:dyDescent="0.15">
      <c r="A38" t="s">
        <v>0</v>
      </c>
      <c r="AA38">
        <f>AA36</f>
        <v>4.6749560132544206</v>
      </c>
      <c r="AB38" s="2">
        <f>AA38^(1/20)-1</f>
        <v>8.0161954418341175E-2</v>
      </c>
      <c r="AC38" t="s">
        <v>1</v>
      </c>
      <c r="AN38">
        <f>AN36</f>
        <v>16.692906181599096</v>
      </c>
      <c r="AO38" s="2">
        <f>AN38^(1/30)-1</f>
        <v>9.8376076577076699E-2</v>
      </c>
      <c r="AP38" t="s">
        <v>2</v>
      </c>
    </row>
    <row r="39" spans="1:42" x14ac:dyDescent="0.15">
      <c r="A39" t="s">
        <v>10</v>
      </c>
    </row>
    <row r="40" spans="1:42" x14ac:dyDescent="0.15">
      <c r="AA40">
        <f>MAX(Z21:Z36)</f>
        <v>8.6119293602946794</v>
      </c>
      <c r="AB40" s="2">
        <f>AA40^(1/20)-1</f>
        <v>0.11366615899428001</v>
      </c>
      <c r="AC40" t="s">
        <v>3</v>
      </c>
      <c r="AN40">
        <f>MAX(AM31:AM36)</f>
        <v>19.696712670570875</v>
      </c>
      <c r="AO40" s="2">
        <f>AN40^(1/30)-1</f>
        <v>0.10445101415374647</v>
      </c>
      <c r="AP40" t="s">
        <v>4</v>
      </c>
    </row>
    <row r="41" spans="1:42" x14ac:dyDescent="0.15">
      <c r="AA41">
        <f>MIN(Z21:Z36)</f>
        <v>2.7748979229959883</v>
      </c>
      <c r="AB41" s="2">
        <f>AA41^(1/20)-1</f>
        <v>5.2355198093295474E-2</v>
      </c>
      <c r="AC41" t="s">
        <v>5</v>
      </c>
      <c r="AN41">
        <f>MIN(AM31:AM36)</f>
        <v>13.186228302492884</v>
      </c>
      <c r="AO41" s="2">
        <f>AN41^(1/30)-1</f>
        <v>8.977628546685712E-2</v>
      </c>
      <c r="AP41" t="s">
        <v>6</v>
      </c>
    </row>
    <row r="42" spans="1:42" x14ac:dyDescent="0.15">
      <c r="AA42">
        <f>MEDIAN(Z21:Z36)</f>
        <v>3.7482778918404591</v>
      </c>
      <c r="AB42" s="2">
        <f>AA42^(1/20)-1</f>
        <v>6.8295967509906408E-2</v>
      </c>
      <c r="AC42" t="s">
        <v>7</v>
      </c>
      <c r="AN42">
        <f>MEDIAN(AM31:AM36)</f>
        <v>16.48053274499825</v>
      </c>
      <c r="AO42" s="2">
        <f>AN42^(1/30)-1</f>
        <v>9.7907389732199812E-2</v>
      </c>
      <c r="AP42" t="s">
        <v>8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2023-03-17T08:56:31Z</dcterms:created>
  <dcterms:modified xsi:type="dcterms:W3CDTF">2023-07-05T07:27:40Z</dcterms:modified>
</cp:coreProperties>
</file>